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C:\Users\rashgi\Desktop\شفاف سازي\فجر\شفاف سازي\16\"/>
    </mc:Choice>
  </mc:AlternateContent>
  <xr:revisionPtr revIDLastSave="0" documentId="13_ncr:1_{B803687A-BAE6-43FD-987F-C30F1EBB70C5}" xr6:coauthVersionLast="47" xr6:coauthVersionMax="47" xr10:uidLastSave="{00000000-0000-0000-0000-000000000000}"/>
  <bookViews>
    <workbookView xWindow="-120" yWindow="-120" windowWidth="29040" windowHeight="15720" tabRatio="946" xr2:uid="{00000000-000D-0000-FFFF-FFFF00000000}"/>
  </bookViews>
  <sheets>
    <sheet name="فجر16" sheetId="21" r:id="rId1"/>
  </sheets>
  <definedNames>
    <definedName name="_xlnm._FilterDatabase" localSheetId="0" hidden="1">فجر16!$C$1:$C$272</definedName>
    <definedName name="_xlnm.Print_Titles" localSheetId="0">فجر16!$2:$2</definedName>
  </definedNames>
  <calcPr calcId="191029"/>
</workbook>
</file>

<file path=xl/calcChain.xml><?xml version="1.0" encoding="utf-8"?>
<calcChain xmlns="http://schemas.openxmlformats.org/spreadsheetml/2006/main">
  <c r="H203" i="21" l="1"/>
  <c r="H187" i="21"/>
  <c r="H182" i="21"/>
  <c r="H156" i="21"/>
  <c r="H141" i="21"/>
  <c r="I111" i="21"/>
  <c r="H111" i="21"/>
  <c r="I56" i="21"/>
  <c r="F119" i="21"/>
  <c r="G119" i="21" s="1"/>
  <c r="F118" i="21"/>
  <c r="G118" i="21"/>
  <c r="F226" i="21"/>
  <c r="G226" i="21" s="1"/>
  <c r="F227" i="21"/>
  <c r="G227" i="21" s="1"/>
  <c r="F228" i="21"/>
  <c r="G228" i="21" s="1"/>
  <c r="F229" i="21"/>
  <c r="G229" i="21" s="1"/>
  <c r="F230" i="21"/>
  <c r="G230" i="21" s="1"/>
  <c r="F231" i="21"/>
  <c r="G231" i="21" s="1"/>
  <c r="F232" i="21"/>
  <c r="G232" i="21" s="1"/>
  <c r="F233" i="21"/>
  <c r="G233" i="21" s="1"/>
  <c r="F234" i="21"/>
  <c r="G234" i="21" s="1"/>
  <c r="F235" i="21"/>
  <c r="G235" i="21" s="1"/>
  <c r="F236" i="21"/>
  <c r="G236" i="21" s="1"/>
  <c r="F237" i="21"/>
  <c r="G237" i="21" s="1"/>
  <c r="F225" i="21"/>
  <c r="G225" i="21" s="1"/>
  <c r="F210" i="21"/>
  <c r="G223" i="21"/>
  <c r="G222" i="21"/>
  <c r="G209" i="21"/>
  <c r="G210" i="21"/>
  <c r="G218" i="21"/>
  <c r="F208" i="21"/>
  <c r="G208" i="21" s="1"/>
  <c r="F196" i="21"/>
  <c r="G196" i="21" s="1"/>
  <c r="F197" i="21"/>
  <c r="G197" i="21" s="1"/>
  <c r="F198" i="21"/>
  <c r="G198" i="21" s="1"/>
  <c r="F199" i="21"/>
  <c r="G199" i="21" s="1"/>
  <c r="F200" i="21"/>
  <c r="G200" i="21" s="1"/>
  <c r="F201" i="21"/>
  <c r="F202" i="21"/>
  <c r="G201" i="21" s="1"/>
  <c r="F203" i="21"/>
  <c r="F204" i="21"/>
  <c r="F205" i="21"/>
  <c r="G205" i="21" s="1"/>
  <c r="F206" i="21"/>
  <c r="G206" i="21" s="1"/>
  <c r="F195" i="21"/>
  <c r="G195" i="21" s="1"/>
  <c r="G183" i="21"/>
  <c r="F143" i="21"/>
  <c r="F144" i="21"/>
  <c r="F145" i="21"/>
  <c r="F146" i="21"/>
  <c r="F147" i="21"/>
  <c r="F142" i="21"/>
  <c r="G142" i="21" s="1"/>
  <c r="F115" i="21"/>
  <c r="G115" i="21" s="1"/>
  <c r="F113" i="21"/>
  <c r="G113" i="21" s="1"/>
  <c r="F114" i="21"/>
  <c r="G114" i="21" s="1"/>
  <c r="F112" i="21"/>
  <c r="G112" i="21" s="1"/>
  <c r="G85" i="21"/>
  <c r="G86" i="21"/>
  <c r="F34" i="21"/>
  <c r="F35" i="21"/>
  <c r="G35" i="21" s="1"/>
  <c r="F36" i="21"/>
  <c r="G36" i="21" s="1"/>
  <c r="F37" i="21"/>
  <c r="G37" i="21" s="1"/>
  <c r="F38" i="21"/>
  <c r="G38" i="21" s="1"/>
  <c r="F39" i="21"/>
  <c r="G39" i="21" s="1"/>
  <c r="F40" i="21"/>
  <c r="G40" i="21" s="1"/>
  <c r="F41" i="21"/>
  <c r="G41" i="21" s="1"/>
  <c r="F42" i="21"/>
  <c r="G42" i="21" s="1"/>
  <c r="F43" i="21"/>
  <c r="G43" i="21" s="1"/>
  <c r="F44" i="21"/>
  <c r="G44" i="21" s="1"/>
  <c r="F45" i="21"/>
  <c r="G45" i="21" s="1"/>
  <c r="F33" i="21"/>
  <c r="H32" i="21" s="1"/>
  <c r="F218" i="21"/>
  <c r="F217" i="21"/>
  <c r="G217" i="21" s="1"/>
  <c r="F212" i="21"/>
  <c r="G212" i="21" s="1"/>
  <c r="F213" i="21"/>
  <c r="G213" i="21" s="1"/>
  <c r="F214" i="21"/>
  <c r="F215" i="21"/>
  <c r="G215" i="21" s="1"/>
  <c r="F216" i="21"/>
  <c r="G216" i="21" s="1"/>
  <c r="F219" i="21"/>
  <c r="G219" i="21" s="1"/>
  <c r="F220" i="21"/>
  <c r="G220" i="21" s="1"/>
  <c r="F211" i="21"/>
  <c r="G211" i="21" s="1"/>
  <c r="F180" i="21"/>
  <c r="F178" i="21"/>
  <c r="G150" i="21"/>
  <c r="G151" i="21"/>
  <c r="G152" i="21"/>
  <c r="G153" i="21"/>
  <c r="G149" i="21"/>
  <c r="G88" i="21"/>
  <c r="G79" i="21"/>
  <c r="H79" i="21" s="1"/>
  <c r="F158" i="21"/>
  <c r="G158" i="21" s="1"/>
  <c r="F159" i="21"/>
  <c r="G159" i="21" s="1"/>
  <c r="F160" i="21"/>
  <c r="G160" i="21" s="1"/>
  <c r="F161" i="21"/>
  <c r="G161" i="21" s="1"/>
  <c r="F162" i="21"/>
  <c r="F163" i="21"/>
  <c r="F164" i="21"/>
  <c r="G164" i="21" s="1"/>
  <c r="F165" i="21"/>
  <c r="G165" i="21" s="1"/>
  <c r="F166" i="21"/>
  <c r="G166" i="21" s="1"/>
  <c r="F167" i="21"/>
  <c r="G167" i="21" s="1"/>
  <c r="F168" i="21"/>
  <c r="G168" i="21" s="1"/>
  <c r="F169" i="21"/>
  <c r="G169" i="21" s="1"/>
  <c r="F170" i="21"/>
  <c r="G170" i="21" s="1"/>
  <c r="F157" i="21"/>
  <c r="G157" i="21" s="1"/>
  <c r="F193" i="21"/>
  <c r="G204" i="21" l="1"/>
  <c r="G171" i="21"/>
  <c r="I203" i="21" l="1"/>
  <c r="G87" i="21"/>
  <c r="G84" i="21"/>
  <c r="G60" i="21"/>
  <c r="H60" i="21" s="1"/>
  <c r="G61" i="21"/>
  <c r="H61" i="21" s="1"/>
  <c r="G62" i="21"/>
  <c r="H62" i="21" s="1"/>
  <c r="G63" i="21"/>
  <c r="H63" i="21" s="1"/>
  <c r="G64" i="21"/>
  <c r="H64" i="21" s="1"/>
  <c r="G65" i="21"/>
  <c r="H65" i="21" s="1"/>
  <c r="G66" i="21"/>
  <c r="H66" i="21" s="1"/>
  <c r="G67" i="21"/>
  <c r="H67" i="21" s="1"/>
  <c r="G68" i="21"/>
  <c r="H68" i="21" s="1"/>
  <c r="G69" i="21"/>
  <c r="H69" i="21" s="1"/>
  <c r="G70" i="21"/>
  <c r="H70" i="21" s="1"/>
  <c r="G71" i="21"/>
  <c r="H71" i="21" s="1"/>
  <c r="G72" i="21"/>
  <c r="H72" i="21" s="1"/>
  <c r="G73" i="21"/>
  <c r="H73" i="21" s="1"/>
  <c r="G74" i="21"/>
  <c r="H74" i="21" s="1"/>
  <c r="G75" i="21"/>
  <c r="H75" i="21" s="1"/>
  <c r="G76" i="21"/>
  <c r="H76" i="21" s="1"/>
  <c r="G77" i="21"/>
  <c r="H77" i="21" s="1"/>
  <c r="G78" i="21"/>
  <c r="H78" i="21" s="1"/>
  <c r="G80" i="21"/>
  <c r="H80" i="21" s="1"/>
  <c r="G81" i="21"/>
  <c r="H81" i="21" s="1"/>
  <c r="G82" i="21"/>
  <c r="H82" i="21" s="1"/>
  <c r="G59" i="21"/>
  <c r="H59" i="21" s="1"/>
  <c r="G122" i="21"/>
  <c r="G8" i="21"/>
  <c r="F9" i="21" l="1"/>
  <c r="F5" i="21"/>
  <c r="G110" i="21"/>
  <c r="G109" i="21"/>
  <c r="F50" i="21"/>
  <c r="F51" i="21"/>
  <c r="G51" i="21" s="1"/>
  <c r="F52" i="21"/>
  <c r="G52" i="21" s="1"/>
  <c r="F53" i="21"/>
  <c r="F54" i="21"/>
  <c r="F55" i="21"/>
  <c r="F49" i="21"/>
  <c r="F31" i="21"/>
  <c r="G31" i="21" s="1"/>
  <c r="F26" i="21"/>
  <c r="G26" i="21" s="1"/>
  <c r="G16" i="21"/>
  <c r="H13" i="21" s="1"/>
  <c r="E12" i="21"/>
  <c r="F106" i="21"/>
  <c r="G106" i="21" s="1"/>
  <c r="F107" i="21"/>
  <c r="G107" i="21" s="1"/>
  <c r="F105" i="21"/>
  <c r="G105" i="21" s="1"/>
  <c r="F102" i="21"/>
  <c r="G102" i="21" s="1"/>
  <c r="F101" i="21"/>
  <c r="G101" i="21" s="1"/>
  <c r="F100" i="21"/>
  <c r="G100" i="21" s="1"/>
  <c r="F177" i="21"/>
  <c r="G18" i="21"/>
  <c r="H18" i="21" s="1"/>
  <c r="F7" i="21"/>
  <c r="G49" i="21" l="1"/>
  <c r="H48" i="21" s="1"/>
  <c r="G32" i="21"/>
  <c r="F190" i="21"/>
  <c r="F191" i="21"/>
  <c r="F192" i="21"/>
  <c r="F186" i="21"/>
  <c r="F184" i="21"/>
  <c r="F172" i="21"/>
  <c r="F173" i="21"/>
  <c r="F174" i="21"/>
  <c r="F175" i="21"/>
  <c r="G175" i="21" s="1"/>
  <c r="F176" i="21"/>
  <c r="F120" i="21"/>
  <c r="G120" i="21" s="1"/>
  <c r="F121" i="21"/>
  <c r="G121" i="21" s="1"/>
  <c r="F123" i="21"/>
  <c r="G123" i="21" s="1"/>
  <c r="F124" i="21"/>
  <c r="G124" i="21" s="1"/>
  <c r="F125" i="21"/>
  <c r="F126" i="21"/>
  <c r="G126" i="21" s="1"/>
  <c r="F127" i="21"/>
  <c r="G127" i="21" s="1"/>
  <c r="F128" i="21"/>
  <c r="F129" i="21"/>
  <c r="G129" i="21" s="1"/>
  <c r="F130" i="21"/>
  <c r="G130" i="21" s="1"/>
  <c r="F131" i="21"/>
  <c r="G131" i="21" s="1"/>
  <c r="F132" i="21"/>
  <c r="G132" i="21" s="1"/>
  <c r="F133" i="21"/>
  <c r="G133" i="21" s="1"/>
  <c r="F134" i="21"/>
  <c r="G134" i="21" s="1"/>
  <c r="F135" i="21"/>
  <c r="G135" i="21" s="1"/>
  <c r="F136" i="21"/>
  <c r="G136" i="21" s="1"/>
  <c r="F137" i="21"/>
  <c r="G137" i="21" s="1"/>
  <c r="F138" i="21"/>
  <c r="G138" i="21" s="1"/>
  <c r="F139" i="21"/>
  <c r="G139" i="21" s="1"/>
  <c r="F140" i="21"/>
  <c r="G140" i="21" s="1"/>
  <c r="F117" i="21"/>
  <c r="G117" i="21" s="1"/>
  <c r="G184" i="21" l="1"/>
  <c r="F97" i="21"/>
  <c r="G97" i="21" s="1"/>
  <c r="F92" i="21"/>
  <c r="G92" i="21" s="1"/>
  <c r="F93" i="21"/>
  <c r="G93" i="21" s="1"/>
  <c r="F94" i="21"/>
  <c r="F95" i="21"/>
  <c r="F96" i="21"/>
  <c r="F91" i="21"/>
  <c r="G91" i="21" s="1"/>
  <c r="H94" i="21" l="1"/>
  <c r="G96" i="21"/>
  <c r="H96" i="21" s="1"/>
  <c r="G95" i="21"/>
  <c r="H95" i="21" s="1"/>
  <c r="I187" i="21"/>
  <c r="I156" i="21"/>
  <c r="I116" i="21"/>
  <c r="I182" i="21"/>
  <c r="I32" i="21"/>
  <c r="I46" i="21"/>
  <c r="I141" i="21"/>
  <c r="I98" i="21"/>
  <c r="I97" i="21"/>
  <c r="I48" i="21"/>
  <c r="I224" i="21"/>
  <c r="I148" i="21"/>
  <c r="I108" i="21"/>
  <c r="I21" i="21"/>
  <c r="I89" i="21" l="1"/>
  <c r="I185" i="21"/>
  <c r="F6" i="21"/>
  <c r="I3" i="21" s="1"/>
  <c r="F20" i="21" l="1"/>
  <c r="G20" i="21" l="1"/>
  <c r="H20" i="21" s="1"/>
  <c r="I20" i="21" l="1"/>
  <c r="H238" i="21"/>
  <c r="I83" i="21"/>
  <c r="I238" i="21" l="1"/>
</calcChain>
</file>

<file path=xl/sharedStrings.xml><?xml version="1.0" encoding="utf-8"?>
<sst xmlns="http://schemas.openxmlformats.org/spreadsheetml/2006/main" count="258" uniqueCount="249">
  <si>
    <t>رديف</t>
  </si>
  <si>
    <t>شرح فعاليت</t>
  </si>
  <si>
    <t>مبلغ واحد</t>
  </si>
  <si>
    <t>جمع كل</t>
  </si>
  <si>
    <t>واحد</t>
  </si>
  <si>
    <t>پذیرایی</t>
  </si>
  <si>
    <t>مبلغ*واحد</t>
  </si>
  <si>
    <t>روابط عمومی,تبلیغات وستاد خبری :</t>
  </si>
  <si>
    <t>هزينه هاي جاري  دبیرخانه جشنواره :</t>
  </si>
  <si>
    <t>تهیه ونصب بیلبورد شهری</t>
  </si>
  <si>
    <t xml:space="preserve"> -مراسم اختتاميه:</t>
  </si>
  <si>
    <t>قاب آثار رشته کاریکاتور</t>
  </si>
  <si>
    <t>قاب آثار رشته عکس</t>
  </si>
  <si>
    <t>قاب آثار رشته  تصویرسازی</t>
  </si>
  <si>
    <t>قاب آثار رشته پوستر</t>
  </si>
  <si>
    <t>خدمات نمایشگاهی</t>
  </si>
  <si>
    <t>طراحی کتاب</t>
  </si>
  <si>
    <t>اینترنت دبیرخانه</t>
  </si>
  <si>
    <t>سایت جشنواره(5ماه):</t>
  </si>
  <si>
    <t>اسکان و پذیرایی از برندگان استانها</t>
  </si>
  <si>
    <t>13</t>
  </si>
  <si>
    <t>چاپ اقلام تبلیغاتی :</t>
  </si>
  <si>
    <t>برنامه نویسی,ثبت نام بخش مسابقه جشنواره,داوری,خرید دومین,میزبانی وب,آپلود وبه روزنمایی سایت وپشتیبانی اینستاگرام</t>
  </si>
  <si>
    <t>هویت بصری سازمانی شامل : (طراحی پوستر ، سربرگ ، گواهی شرکت ، کارت دعوت ، گواهی داخلی ، فراخوان  ، لوح سپاس و گواهی حضور ، فولدر و بولتن سه شماره و ....)</t>
  </si>
  <si>
    <t xml:space="preserve"> ایاب وذهاب هنرمندان و...</t>
  </si>
  <si>
    <t>تبلیغات و فضاسازی محیطی :</t>
  </si>
  <si>
    <t xml:space="preserve"> جوایز، داوری و مفاخر :</t>
  </si>
  <si>
    <t>11</t>
  </si>
  <si>
    <t>12</t>
  </si>
  <si>
    <t>هزينه هاي طراحی و چاپ :</t>
  </si>
  <si>
    <t>ساخت تندیس</t>
  </si>
  <si>
    <t>چاپ وقاب آثار جهت  نمایشگاه در چهار رشته :</t>
  </si>
  <si>
    <t>9</t>
  </si>
  <si>
    <t>10</t>
  </si>
  <si>
    <t xml:space="preserve">    </t>
  </si>
  <si>
    <t xml:space="preserve"> چاپ (  پوستر ، سربرگ ، گواهی شرکت ، کارت دعوت ، گواهی داخلی ، فراخوان  ، لوح سپاس و گواهی حضور ، فولدر و بولتن دو شماره ودفترچه و لیبل آثار و ترجمه متون  ....)</t>
  </si>
  <si>
    <t>8</t>
  </si>
  <si>
    <t xml:space="preserve"> -مراسم افتتاحيه :</t>
  </si>
  <si>
    <t xml:space="preserve">ستادخبری </t>
  </si>
  <si>
    <t>خدمات نمایشگاهی وچیدمان ، مراقبین :</t>
  </si>
  <si>
    <t>7</t>
  </si>
  <si>
    <t>جمع آوری وعودت آثار مدعوین:</t>
  </si>
  <si>
    <t>اجاره مکان نمایشگاهی :</t>
  </si>
  <si>
    <t xml:space="preserve"> نفرات تقدیری :</t>
  </si>
  <si>
    <t>حق الزحمه داوری :</t>
  </si>
  <si>
    <t>چاپ آثار رشته کاریکاتور( 30*40)</t>
  </si>
  <si>
    <t>چاپ آثار رشته عکس(100*70 و 50*70)</t>
  </si>
  <si>
    <t>چاپ آثار رشته  تصویرسازی(30*40)</t>
  </si>
  <si>
    <t>چاپ آثار رشته پوستر(100*70)</t>
  </si>
  <si>
    <t>6ماه</t>
  </si>
  <si>
    <t>مستندسازی بخش فیلم های مستند هنرهای تجسمی</t>
  </si>
  <si>
    <t>چاپ بولتن</t>
  </si>
  <si>
    <t>بولتن</t>
  </si>
  <si>
    <t>تجسم هنر :</t>
  </si>
  <si>
    <t>هزینه های سفر استانی</t>
  </si>
  <si>
    <t>مدیر کل برتر استان</t>
  </si>
  <si>
    <t>مدیر هنری برتر استان</t>
  </si>
  <si>
    <t>ورودی استانها( هر استان 10 نفر)</t>
  </si>
  <si>
    <t>بخش مفاخر هنرهای تجسمی</t>
  </si>
  <si>
    <t>بخش بازار هنرهای تجسمی</t>
  </si>
  <si>
    <t>بخش ناشران کتاب های تجسمی</t>
  </si>
  <si>
    <t>بخش علمی</t>
  </si>
  <si>
    <t>بخش فیلم های مستند هنرهای تجسمی</t>
  </si>
  <si>
    <t>بخش آینه در آینه</t>
  </si>
  <si>
    <t>هزینه های چاپی و بولتن</t>
  </si>
  <si>
    <t>چاپ و قاب</t>
  </si>
  <si>
    <t>عوامل اجرایی</t>
  </si>
  <si>
    <t>بخش  پوسترهای فجر</t>
  </si>
  <si>
    <t>گشایش دیگر بخش های جشنواره</t>
  </si>
  <si>
    <t>هزینه های تخصصی بخش های جشنواره :</t>
  </si>
  <si>
    <t>مدیر هنری نمایشگاه استانی</t>
  </si>
  <si>
    <t>نشان مفاخر تجسمی :</t>
  </si>
  <si>
    <t>طراحی و چاپ کتاب جشنواره(4جلد) :</t>
  </si>
  <si>
    <t>هزینه کرد - ریز</t>
  </si>
  <si>
    <t>جمع کل هزینه کرد</t>
  </si>
  <si>
    <t xml:space="preserve">شفاف سازی شانزدهمین  جشنواره   هنرهاي تجسمي فجر </t>
  </si>
  <si>
    <t>نشان عالی و لوح :</t>
  </si>
  <si>
    <t>آندیا گرافیک</t>
  </si>
  <si>
    <t>قاب پاسپارتو(گروه سرانی)</t>
  </si>
  <si>
    <t>نشان عالی (مهدی بردبار)</t>
  </si>
  <si>
    <t>جوایز بخش رقابت آزاد،طراحی فرهنگ محور،فیلم های مستند هنرهای تجسمی :</t>
  </si>
  <si>
    <t>علیرضا ذاکری،صدیقه قائد امینی،مجید داستانی،محمدرضایی،حسین حسنشاهی،محمدجواد طاهرخانی،ستاره قنبری،فاطمه پور یوسفی،امین محمدی،سیدهادی امامی،آبتین شمیلی،رسول حق جو،</t>
  </si>
  <si>
    <t>جایزه بخش قله ها(مریم کمار)</t>
  </si>
  <si>
    <t>جایزه بخش ناشران کتاب های تجسمی و علمی (کاوه علینقی،کمال الدین رفیعی،سعید کریمی،پوریا جلالی،پوریا طهماسبی)</t>
  </si>
  <si>
    <t>تقدیری بخش رقابت آزاد و قله ها (اکرم سادات میر توانا،محمود بازدار،علیرضا پاکدل،حامد مرتضوی،حامد مغروری،ربابه زینلی،نعیمه صفری تبار،فرامرز تیمورنژاد،حمید احمدی،شقایق میری،کیومرث خوش صفت،امیرمحمد مقدم،سید محمدحسین حجازی،احمد سرائیان،سمیه شهریور،محمد کیانی،زهرا یوسفی،سارا جهانگیری،سید محمدی میر نورالهی،طاهره شمسی،کامیار صادقی،هادی آفریده،سمیه محمدی)</t>
  </si>
  <si>
    <t>تقدیری بخش علمی(ساناز با حجب قدسی،فاطمه پاک نژاد،علیرضا کریمی)</t>
  </si>
  <si>
    <r>
      <t>شورای سیاستگذاری(</t>
    </r>
    <r>
      <rPr>
        <sz val="11"/>
        <color theme="1"/>
        <rFont val="B Nazanin"/>
        <charset val="178"/>
      </rPr>
      <t>منیژه آرمین،محمدرضا دوست محمدی،زهرا رهبرنیا،لیلا عباسی،بهمن عبدی،امیر عبدالحسینی،احمد عبدالرضایی،علی فروزانفر،نادر قشقایی،مصطفی گودرزی،سیدعباس میر هاشمی،مسعود نجابتی)</t>
    </r>
  </si>
  <si>
    <t>قاب آثار(قاب سازی قائم)</t>
  </si>
  <si>
    <r>
      <rPr>
        <b/>
        <sz val="11"/>
        <color theme="1"/>
        <rFont val="B Nazanin"/>
        <charset val="178"/>
      </rPr>
      <t xml:space="preserve"> -هزينه هاي دبیرخانه هنری جشنواره طی 5 ماه</t>
    </r>
    <r>
      <rPr>
        <sz val="11"/>
        <color theme="1"/>
        <rFont val="B Nazanin"/>
        <charset val="178"/>
      </rPr>
      <t xml:space="preserve"> شامل : (پذیرایی، پیک،ایاب وذهاب ، تهیه وسایل ضروری، قبض تلفن، گاز،برق و ..) </t>
    </r>
  </si>
  <si>
    <t>موسسه فرهنگی هنری پژوهشی صبا</t>
  </si>
  <si>
    <t>تندیس(سیب نقره ای،داوود برقی نمینی)</t>
  </si>
  <si>
    <t>نشان (مهدی بردبار)</t>
  </si>
  <si>
    <t>پشتیبانی(نرم افزار پژواک)</t>
  </si>
  <si>
    <t>ارسال پیامک(وین پرو هاست)</t>
  </si>
  <si>
    <t>اطلاع رسانی(روز رنگ و شرکت گراف مدیا)</t>
  </si>
  <si>
    <t>پشتیبانی سایت(وحید علینقی زاده)</t>
  </si>
  <si>
    <r>
      <t>عکسبرداری از آثار وآماده سازی تصاویر جهت چاپ کتاب(</t>
    </r>
    <r>
      <rPr>
        <sz val="11"/>
        <color theme="1"/>
        <rFont val="B Nazanin"/>
        <charset val="178"/>
      </rPr>
      <t>ید اله ولیزاده</t>
    </r>
    <r>
      <rPr>
        <b/>
        <sz val="14"/>
        <color theme="1"/>
        <rFont val="B Nazanin"/>
        <charset val="178"/>
      </rPr>
      <t>)</t>
    </r>
  </si>
  <si>
    <r>
      <t>مستندسازی جشنواره(</t>
    </r>
    <r>
      <rPr>
        <sz val="12"/>
        <color theme="1"/>
        <rFont val="B Nazanin"/>
        <charset val="178"/>
      </rPr>
      <t>صداقت کریمی</t>
    </r>
    <r>
      <rPr>
        <b/>
        <sz val="14"/>
        <color theme="1"/>
        <rFont val="B Nazanin"/>
        <charset val="178"/>
      </rPr>
      <t>)</t>
    </r>
  </si>
  <si>
    <r>
      <t xml:space="preserve"> مستندسازی بخش ها :(</t>
    </r>
    <r>
      <rPr>
        <sz val="12"/>
        <color theme="1"/>
        <rFont val="B Nazanin"/>
        <charset val="178"/>
      </rPr>
      <t>سمیه سادات امیری</t>
    </r>
    <r>
      <rPr>
        <b/>
        <sz val="14"/>
        <color theme="1"/>
        <rFont val="B Nazanin"/>
        <charset val="178"/>
      </rPr>
      <t>)</t>
    </r>
  </si>
  <si>
    <t>عکاسی(معین باقری)</t>
  </si>
  <si>
    <t>عکاسی (مریم پور سعید )</t>
  </si>
  <si>
    <t>مجری(غلامرضا عظیمی)</t>
  </si>
  <si>
    <t>پذیرایی،ایاب و ذهاب،خرید لوازم و...</t>
  </si>
  <si>
    <t>برنامه های جنبی(محمد حسین غریبی)</t>
  </si>
  <si>
    <t>بسته بندی (شرکت یگانه پلاست)</t>
  </si>
  <si>
    <t>جابه جایی لوازم و حمل و نقل(اتوبار سالار)</t>
  </si>
  <si>
    <t>مراقب(امیر اصغر زاده)</t>
  </si>
  <si>
    <t>مراقب(مجتبی فتحعلی زاده)</t>
  </si>
  <si>
    <t>مراقب(نگار حبیبی)</t>
  </si>
  <si>
    <t>مراقب(رضا ارجمندی)</t>
  </si>
  <si>
    <t>مراقب(سارا حیدری)</t>
  </si>
  <si>
    <t>نصب آثار(یوسف ملک محمدی)</t>
  </si>
  <si>
    <t>مراقب(محمد عظیمی)</t>
  </si>
  <si>
    <t>مراقب(قاسم مرادی)</t>
  </si>
  <si>
    <t>مراقب(محمدرضا بهشتی)</t>
  </si>
  <si>
    <t>مراقب(میلاد قربانی)</t>
  </si>
  <si>
    <t>مراقب(اکرامه تقوایی)</t>
  </si>
  <si>
    <t>بیمه / مالیات</t>
  </si>
  <si>
    <t>7نفر</t>
  </si>
  <si>
    <t>آماده سازی نمایشگاه :</t>
  </si>
  <si>
    <t>باکس،استند،پارتیشن(فروشگاه پارسیان)</t>
  </si>
  <si>
    <t>کف سابی و نماشویی(کریمی)</t>
  </si>
  <si>
    <t>ااسپیس و داربست (علی رزمی)</t>
  </si>
  <si>
    <t>پرچم،پایه پرچم(ایرانیان پرچم پارس)</t>
  </si>
  <si>
    <t>اجاره ال ای دی(موسسه تجربه)</t>
  </si>
  <si>
    <t xml:space="preserve"> هزینه های بنر,بیلبورد، محیط نمایشگاه(کبریت مدیا)</t>
  </si>
  <si>
    <t>سایت عکاسی</t>
  </si>
  <si>
    <t>انتشار فراخوان (فستیو آرت)</t>
  </si>
  <si>
    <t>پوستر(صابر شیخ رضایی)</t>
  </si>
  <si>
    <t>پوستر(چاپ دیجیتال مدرن)</t>
  </si>
  <si>
    <t>حق الزحمه دبیران و عوامل اجرایی :</t>
  </si>
  <si>
    <t>وله اینستاگرام نمایشگاه(علی صداقت کریمی)</t>
  </si>
  <si>
    <t>موشن گرافیک(آیدین الماسیان)</t>
  </si>
  <si>
    <r>
      <t>موشن گرافیک(</t>
    </r>
    <r>
      <rPr>
        <sz val="11"/>
        <color theme="1"/>
        <rFont val="B Nazanin"/>
        <charset val="178"/>
      </rPr>
      <t>گروه رایانه ای آرین)</t>
    </r>
  </si>
  <si>
    <t>تشریفات</t>
  </si>
  <si>
    <t>میز و صندلی(حسین عامری)</t>
  </si>
  <si>
    <t>طراحی نشان جشنواره(صداقت جباری )</t>
  </si>
  <si>
    <t>مدیر هنری(شاپور حاتمی)</t>
  </si>
  <si>
    <t>مانیتور LED(شرکت تبلیغاتی ژاک صالحی)</t>
  </si>
  <si>
    <t>ایاب و ذهاب و پذیرایی</t>
  </si>
  <si>
    <t>تجهیزات(نرم افزار پژواک)</t>
  </si>
  <si>
    <t>چاپ متون روی دیوار(چاپ شهبازیان)</t>
  </si>
  <si>
    <t>امین محمد چری</t>
  </si>
  <si>
    <t>حمیده سبحانی فرد</t>
  </si>
  <si>
    <t>سجاد دادپور</t>
  </si>
  <si>
    <t>سارا جهانگیری</t>
  </si>
  <si>
    <t>سیدمحمد میرنورالهی</t>
  </si>
  <si>
    <t>محمد زند سلیمی</t>
  </si>
  <si>
    <t>شانا عبدالهیان</t>
  </si>
  <si>
    <t>احمد شیخ زاده</t>
  </si>
  <si>
    <t>غلامرضا سماوی</t>
  </si>
  <si>
    <t>مریم صفایی</t>
  </si>
  <si>
    <t>ریحانه کفشچیان مقدم</t>
  </si>
  <si>
    <t>رنگ آمیزی گالری ها (محمد ملکی)</t>
  </si>
  <si>
    <t>برگزاری نشست خبری (2 نشست )</t>
  </si>
  <si>
    <t>خدمات نمایشگاهی ( معصومه حسینی،مریم نوروزی)</t>
  </si>
  <si>
    <t>جا به جایی آثار(اتوبار سالار)</t>
  </si>
  <si>
    <t xml:space="preserve">فضاسازی محیطی و برگزاری نمایشگاه </t>
  </si>
  <si>
    <t>عوامل ستاد خبری :</t>
  </si>
  <si>
    <t>نبی فرجی</t>
  </si>
  <si>
    <t>زهرا احمد علیزاده</t>
  </si>
  <si>
    <t>آزاده صالحی</t>
  </si>
  <si>
    <t>سمیه مردانی</t>
  </si>
  <si>
    <t>امیرحسین حسینی</t>
  </si>
  <si>
    <t>زهره سعیدی</t>
  </si>
  <si>
    <t>محمدرضا انصاری پور</t>
  </si>
  <si>
    <t>فاطیما میرزایی</t>
  </si>
  <si>
    <t>ولی منصوریان</t>
  </si>
  <si>
    <t>سمیرا افتخاری</t>
  </si>
  <si>
    <t>فهیمه اسماعیلی</t>
  </si>
  <si>
    <t>زینب مرتضی فرد</t>
  </si>
  <si>
    <t>پیمان طالبی</t>
  </si>
  <si>
    <t>سمیه رمضان ماهی</t>
  </si>
  <si>
    <t>پرویز براتی</t>
  </si>
  <si>
    <t>فاطمه شهدوست</t>
  </si>
  <si>
    <t>مجید احمدی</t>
  </si>
  <si>
    <t>علیرضا بهرامی</t>
  </si>
  <si>
    <t>علی زادمهر</t>
  </si>
  <si>
    <t>ام البنین دیوسالار</t>
  </si>
  <si>
    <t>تولید محتوا (کیارنگ علایی)</t>
  </si>
  <si>
    <t>ارتباط با رسانه ها،مقاله وخبرسایت ها و...(حجت امیری)</t>
  </si>
  <si>
    <t xml:space="preserve">بولتن،بنر ، لیبل ، کارت دعوت (آندیا گرافیک) </t>
  </si>
  <si>
    <t>گروه نمایشی(رسول تارخ )</t>
  </si>
  <si>
    <t>آماده سازی محیط نشست(پژمان دادخواه)</t>
  </si>
  <si>
    <t>داربست رزمی</t>
  </si>
  <si>
    <t>هزینه برگزاری جلسات داوری و انتخاب آثار ( پذیرایی ، ایاب ذهاب ، اقلام مصرفی و ..)(جلسه)</t>
  </si>
  <si>
    <t>طراحی (مهدیه روستایی)</t>
  </si>
  <si>
    <t>خدمات نمایشگاهی(اتوبار سالار)</t>
  </si>
  <si>
    <t>آماده سازی محیط نمایشگاهی بسته بندی(فروشگاه حسنی)</t>
  </si>
  <si>
    <t>قاب آثار(قابسازی قائم)</t>
  </si>
  <si>
    <t>چاپ(آندیا گرافیک)</t>
  </si>
  <si>
    <t>مجری (مژده لواسانی)</t>
  </si>
  <si>
    <t>قاری(مجید یراقبافان)</t>
  </si>
  <si>
    <t>طراحی دکور</t>
  </si>
  <si>
    <t>ساخت دکور(متریال،حمل و نقل)</t>
  </si>
  <si>
    <t>گل آرایی(15 متر )</t>
  </si>
  <si>
    <t>متریال گرافیکی ال ای دی</t>
  </si>
  <si>
    <t>اجاره ال ای دی</t>
  </si>
  <si>
    <t>تیم کارگرانی</t>
  </si>
  <si>
    <t>تشریفات و راه بند</t>
  </si>
  <si>
    <t>کلیپ مفاخر</t>
  </si>
  <si>
    <t>موسیقی</t>
  </si>
  <si>
    <t>واحد سیار</t>
  </si>
  <si>
    <t>کارگردان و مدیریت</t>
  </si>
  <si>
    <t>چاپ و شاسی(کارگاه چاپ عکس آریا)</t>
  </si>
  <si>
    <t>لوازم مصرفی(ابزار،چسب،دستکش،پلاستیک حبابدار و...)</t>
  </si>
  <si>
    <t>محمد خاجی</t>
  </si>
  <si>
    <t>اجاره اسپیس فریم و داربست(علی رزمی)</t>
  </si>
  <si>
    <t>حمل و نقل آثار(اتوبار سالار)</t>
  </si>
  <si>
    <t>تبلیغات(چاپ بنر،اسپیس فریم،استند و ...)</t>
  </si>
  <si>
    <t>تصویربرداری تلویزیونی از مراسم(صداقت کریمی)</t>
  </si>
  <si>
    <t>چاپ کارت دعوت وارسال کارت دعوت جهت مراسم اختتامیه (آندیا گرافیک )</t>
  </si>
  <si>
    <t>رنگ آمیزیفضای نمایشگاهی(تزیینات خلیلی)</t>
  </si>
  <si>
    <t>پرینت روی دیوار(چاپ شهبازیان)</t>
  </si>
  <si>
    <t>پذیرایی ، ایاب و ذهاب</t>
  </si>
  <si>
    <t>طراحی ،چاپ پوستر و بولتن(صابر شیخ رضایی)</t>
  </si>
  <si>
    <t>تجهیزات و اقلام مصرفی(فروشگاه برادران اشرفی)</t>
  </si>
  <si>
    <t>طراحی کتاب کارتون و کاریکاتور(مسعود شجاعی)</t>
  </si>
  <si>
    <t>کمک هزینه هنر جدید :</t>
  </si>
  <si>
    <t>جمع آوری آثار هنرمندان  : ( شامل هنرمندان استانها و گالری ها و مدعوین ، ایاب ذهاب ، پست ، خدمات نمایشگاهی  جهت جمع آوری  ) (اتوبار سالار)</t>
  </si>
  <si>
    <t>دبیر کل (امیر عبدالحسینی)</t>
  </si>
  <si>
    <t>دبیر هنری (مسعود زنده روح کرمانی)</t>
  </si>
  <si>
    <t>ماکت</t>
  </si>
  <si>
    <t>طراحی و چاپ کاتالوگ(آندیا گرافیک)</t>
  </si>
  <si>
    <t>تصویربرداری از نشست ها(معین باقری)</t>
  </si>
  <si>
    <t>هزینه های چاپی(آندیا گرافیک)</t>
  </si>
  <si>
    <t>مراقبین و حراست آثار</t>
  </si>
  <si>
    <t>هدیه نقدی(رضا بانگیز،منصور تام سن،محمد مهدی روحانی مشهدی،افشین شاهرودی،مهدی حیدری،محمدحسین صلواتیان،غلامرضا عظیمی)</t>
  </si>
  <si>
    <t>کاوه اخوین(خوشنویسی متن لوح داوران،خوشنویسی و جایگذاری عناوین داورها مرتبط با رشته داوری)</t>
  </si>
  <si>
    <t>حسام الدین طباطبایی،،مینا محمدی،اسماعیل بنی اردلانی،مجید شاه حسینی،اردشیر مجرد تاکستانی،،مسعود نجابتی،مسعود حسنلو،احمد عابدینی،رضا بنی رضی،احمد عبدرضایی،یداله کابلی،علی شیرازی،،ایرج نعیمایی،امیرعبدالحسینی،زهرا رهبر نیا،علی میرفتاح،سمیه رمضان ماهی،مسعود زنده روح،احمد الستی،خشایار قاضی زاده،سیدعباس میرهاشمی،حجت اله عسکری،هانیه نیکخواه،محمدعلی سجادی،الهام خاکپاش،شیرین حاجی کریملو،نسرین زندی،مجید ذاکری،منصوره محمدی،سید حسن موسوی زاده،مجید زارع،محمدصابر شیخ رضایی،مصطفی گودرزی،علی رسولی،مرتضی اسدی،رامین مرآتی،حسین عصمتی،کریم متقی،ساتیار امامی،کیارنگ علایی،سید مسعود شجاعی،بهرام عظیمی،هادی بابایی،علی اصغر فهیمی،علی رمضانی،مهرداد اسکویی،محمدحسین نیرومند،مسعود نجابتی،علی حیاتی،علی فروزان فر</t>
  </si>
  <si>
    <t>وله برندگان و اینستاگرام فراخوان(علی نجفی فر)</t>
  </si>
  <si>
    <t>کارگزدانی (علی صداقت کریمی)</t>
  </si>
  <si>
    <t>داده نما،اینفوگرافیک(مهدی سرگل زایی)</t>
  </si>
  <si>
    <t>تدوین و انتخاب مزیک(شهرام ملک زاده)</t>
  </si>
  <si>
    <t>عکاسی از کلیه برنامه ها و فعالیت های جشنواره شامل : ( دبیرخانه ، نشست ها ، شورای سیاستگداری ، داوری و انتخاب آثار ، بازدیدها در حین نمایشگاه ، گالری ها و نشست مطبوعاتی و ...) :</t>
  </si>
  <si>
    <t>شاپور حاتمی(هویت بصری و طراحی لوح،بولتن،کارت دعوت و ...)</t>
  </si>
  <si>
    <t>بخش طراحی فرهنگ محور</t>
  </si>
  <si>
    <t>بخش حمد</t>
  </si>
  <si>
    <t>بخش پوسترهای فجر</t>
  </si>
  <si>
    <t>بخش تجسم هنر</t>
  </si>
  <si>
    <t>بخش دیوارنگاری و هنر شهری</t>
  </si>
  <si>
    <t>بخش مفاخر هنرهای تجسمی(حامد فرشته حکمت)</t>
  </si>
  <si>
    <t>بخش بازار هنرهای تجسمی(علی فیض آبادی)</t>
  </si>
  <si>
    <t>مستندسازی بخش آینه در آینه(سروش امتیاز)</t>
  </si>
  <si>
    <t>تصویر(محمد صالحی،پگاه سیف،محمد حسینی،محمد ناظری،امیرحسین حسینی،علی نجفی فر،جعفر اکبری)</t>
  </si>
  <si>
    <t>بخش نشست های علمی(پگاه سیف)</t>
  </si>
  <si>
    <t>بخش قله ها(محمد ناظری)</t>
  </si>
  <si>
    <t>هاجر سلیمی نمین،محمدروح الامین،کاظم چلیپا،سعید محمودی،بهمن عبدی،نادر قشقایی،مهین دخت سالک،،مهران هوشیار،شعیب حسینی مقدم،مصطفی گودرزی،محمد حمیدی،جعفر واحدی،سعید فلاح فر،بهنام زنگی،محمدعلی قربانی،محمدرضا شریف زاده،محمد زرویی،ایرج نعیمایی،سید شهاب الدین شکیبا)</t>
  </si>
  <si>
    <r>
      <t>عوامل اجرایی(</t>
    </r>
    <r>
      <rPr>
        <sz val="10"/>
        <color theme="1"/>
        <rFont val="B Nazanin"/>
        <charset val="178"/>
      </rPr>
      <t>محمدرضا محمدزاده،علیرضا رزم خواه،رحیم رحیمی،سعید خاکزاد،مجید حیدری،سیدمجتبی سکوتی اسکویی،حسین افشار،آسیه بیاضیان،رضا زهره وند،سید محسن هاشمی،سید محمدرضا تقوی،فاطمه امامی،سیامک میکائیل زاده،محمد زینالی،مهدی دوست محمدی،حامد حسنی،پیمان سلطانی،محمدباقر صنیعی منش،حامدشفیع پور،مریم صفری،وریشه معاذیان،مریم تقیان،رسول پورعظیمی فرد،آناهیتا آرمودیان مقدم،احسان رشگی،احمد بهرمند،معصومه طوبایی،زهرا صالحی،باران حمیدی،عیسی کاظمی،امیرحسین محمدپور،حسن حبیبی،ابراهیم سلیمانی،علی آفریده،علیرضا اسمعیلی،فرشته زمانی</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</si>
</sst>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charset val="178"/>
      <scheme val="minor"/>
    </font>
    <font>
      <sz val="12"/>
      <color theme="1"/>
      <name val="Calibri"/>
      <family val="2"/>
      <charset val="178"/>
      <scheme val="minor"/>
    </font>
    <font>
      <b/>
      <sz val="12"/>
      <color theme="1"/>
      <name val="Calibri"/>
      <family val="2"/>
      <charset val="178"/>
      <scheme val="minor"/>
    </font>
    <font>
      <sz val="12"/>
      <color theme="1"/>
      <name val="B Badr"/>
      <charset val="178"/>
    </font>
    <font>
      <sz val="11"/>
      <color theme="1"/>
      <name val="B Badr"/>
      <charset val="178"/>
    </font>
    <font>
      <sz val="12"/>
      <color theme="1"/>
      <name val="B Titr"/>
      <charset val="178"/>
    </font>
    <font>
      <b/>
      <sz val="11"/>
      <color theme="1"/>
      <name val="B Zar"/>
      <charset val="178"/>
    </font>
    <font>
      <sz val="8"/>
      <name val="Calibri"/>
      <family val="2"/>
      <charset val="178"/>
      <scheme val="minor"/>
    </font>
    <font>
      <b/>
      <sz val="18"/>
      <color theme="1"/>
      <name val="B Nazanin"/>
      <charset val="178"/>
    </font>
    <font>
      <sz val="11"/>
      <color theme="1"/>
      <name val="B Nazanin"/>
      <charset val="178"/>
    </font>
    <font>
      <b/>
      <sz val="8"/>
      <color theme="1"/>
      <name val="B Nazanin"/>
      <charset val="178"/>
    </font>
    <font>
      <b/>
      <sz val="10"/>
      <color theme="1"/>
      <name val="B Nazanin"/>
      <charset val="178"/>
    </font>
    <font>
      <sz val="12"/>
      <color theme="1"/>
      <name val="B Nazanin"/>
      <charset val="178"/>
    </font>
    <font>
      <b/>
      <sz val="14"/>
      <color theme="1"/>
      <name val="B Nazanin"/>
      <charset val="178"/>
    </font>
    <font>
      <sz val="9"/>
      <color theme="1"/>
      <name val="B Nazanin"/>
      <charset val="178"/>
    </font>
    <font>
      <sz val="10"/>
      <color theme="1"/>
      <name val="B Nazanin"/>
      <charset val="178"/>
    </font>
    <font>
      <b/>
      <sz val="9"/>
      <color theme="1"/>
      <name val="B Nazanin"/>
      <charset val="178"/>
    </font>
    <font>
      <b/>
      <sz val="12"/>
      <color theme="1"/>
      <name val="B Nazanin"/>
      <charset val="178"/>
    </font>
    <font>
      <sz val="5"/>
      <color theme="1"/>
      <name val="B Nazanin"/>
      <charset val="178"/>
    </font>
    <font>
      <sz val="8"/>
      <color theme="1"/>
      <name val="B Nazanin"/>
      <charset val="178"/>
    </font>
    <font>
      <b/>
      <sz val="11"/>
      <color theme="1"/>
      <name val="B Nazanin"/>
      <charset val="178"/>
    </font>
    <font>
      <b/>
      <sz val="13"/>
      <color theme="1"/>
      <name val="B Nazanin"/>
      <charset val="178"/>
    </font>
    <font>
      <b/>
      <sz val="16"/>
      <color theme="1"/>
      <name val="B Nazanin"/>
      <charset val="178"/>
    </font>
  </fonts>
  <fills count="3">
    <fill>
      <patternFill patternType="none"/>
    </fill>
    <fill>
      <patternFill patternType="gray125"/>
    </fill>
    <fill>
      <patternFill patternType="solid">
        <fgColor theme="0"/>
        <bgColor indexed="64"/>
      </patternFill>
    </fill>
  </fills>
  <borders count="108">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hair">
        <color indexed="64"/>
      </right>
      <top/>
      <bottom style="hair">
        <color indexed="64"/>
      </bottom>
      <diagonal/>
    </border>
    <border>
      <left/>
      <right style="thin">
        <color auto="1"/>
      </right>
      <top style="hair">
        <color auto="1"/>
      </top>
      <bottom style="hair">
        <color auto="1"/>
      </bottom>
      <diagonal/>
    </border>
    <border>
      <left/>
      <right style="hair">
        <color indexed="64"/>
      </right>
      <top style="hair">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medium">
        <color indexed="64"/>
      </left>
      <right style="hair">
        <color indexed="64"/>
      </right>
      <top/>
      <bottom/>
      <diagonal/>
    </border>
    <border>
      <left/>
      <right style="medium">
        <color indexed="64"/>
      </right>
      <top/>
      <bottom/>
      <diagonal/>
    </border>
    <border>
      <left style="medium">
        <color indexed="64"/>
      </left>
      <right/>
      <top style="thin">
        <color indexed="64"/>
      </top>
      <bottom/>
      <diagonal/>
    </border>
    <border>
      <left style="medium">
        <color indexed="64"/>
      </left>
      <right/>
      <top/>
      <bottom/>
      <diagonal/>
    </border>
    <border>
      <left style="thin">
        <color auto="1"/>
      </left>
      <right style="medium">
        <color indexed="64"/>
      </right>
      <top/>
      <bottom/>
      <diagonal/>
    </border>
    <border>
      <left style="hair">
        <color indexed="64"/>
      </left>
      <right/>
      <top style="medium">
        <color indexed="64"/>
      </top>
      <bottom/>
      <diagonal/>
    </border>
    <border>
      <left style="thin">
        <color indexed="64"/>
      </left>
      <right style="medium">
        <color indexed="64"/>
      </right>
      <top style="medium">
        <color indexed="64"/>
      </top>
      <bottom/>
      <diagonal/>
    </border>
    <border>
      <left/>
      <right style="hair">
        <color indexed="64"/>
      </right>
      <top/>
      <bottom/>
      <diagonal/>
    </border>
    <border>
      <left style="hair">
        <color indexed="64"/>
      </left>
      <right style="hair">
        <color indexed="64"/>
      </right>
      <top style="medium">
        <color indexed="64"/>
      </top>
      <bottom style="medium">
        <color indexed="64"/>
      </bottom>
      <diagonal/>
    </border>
    <border>
      <left style="medium">
        <color indexed="64"/>
      </left>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medium">
        <color indexed="64"/>
      </bottom>
      <diagonal/>
    </border>
    <border>
      <left style="thin">
        <color auto="1"/>
      </left>
      <right style="medium">
        <color indexed="64"/>
      </right>
      <top/>
      <bottom style="medium">
        <color indexed="64"/>
      </bottom>
      <diagonal/>
    </border>
    <border>
      <left style="medium">
        <color indexed="64"/>
      </left>
      <right style="hair">
        <color indexed="64"/>
      </right>
      <top/>
      <bottom style="medium">
        <color indexed="64"/>
      </bottom>
      <diagonal/>
    </border>
    <border>
      <left/>
      <right style="hair">
        <color indexed="64"/>
      </right>
      <top/>
      <bottom style="medium">
        <color indexed="64"/>
      </bottom>
      <diagonal/>
    </border>
    <border>
      <left style="hair">
        <color indexed="64"/>
      </left>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hair">
        <color indexed="64"/>
      </left>
      <right style="hair">
        <color indexed="64"/>
      </right>
      <top style="medium">
        <color indexed="64"/>
      </top>
      <bottom style="hair">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hair">
        <color indexed="64"/>
      </right>
      <top style="medium">
        <color indexed="64"/>
      </top>
      <bottom style="medium">
        <color indexed="64"/>
      </bottom>
      <diagonal/>
    </border>
    <border>
      <left/>
      <right style="thin">
        <color indexed="64"/>
      </right>
      <top style="hair">
        <color indexed="64"/>
      </top>
      <bottom/>
      <diagonal/>
    </border>
    <border>
      <left/>
      <right style="thin">
        <color indexed="64"/>
      </right>
      <top/>
      <bottom/>
      <diagonal/>
    </border>
    <border>
      <left/>
      <right style="thin">
        <color auto="1"/>
      </right>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style="hair">
        <color indexed="64"/>
      </right>
      <top style="medium">
        <color indexed="64"/>
      </top>
      <bottom style="hair">
        <color indexed="64"/>
      </bottom>
      <diagonal/>
    </border>
    <border>
      <left/>
      <right style="hair">
        <color indexed="64"/>
      </right>
      <top style="hair">
        <color indexed="64"/>
      </top>
      <bottom style="medium">
        <color indexed="64"/>
      </bottom>
      <diagonal/>
    </border>
    <border>
      <left/>
      <right style="hair">
        <color indexed="64"/>
      </right>
      <top style="hair">
        <color indexed="64"/>
      </top>
      <bottom style="hair">
        <color indexed="64"/>
      </bottom>
      <diagonal/>
    </border>
    <border>
      <left/>
      <right style="hair">
        <color indexed="64"/>
      </right>
      <top style="thin">
        <color indexed="64"/>
      </top>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hair">
        <color indexed="64"/>
      </bottom>
      <diagonal/>
    </border>
    <border>
      <left style="medium">
        <color indexed="64"/>
      </left>
      <right/>
      <top style="hair">
        <color indexed="64"/>
      </top>
      <bottom/>
      <diagonal/>
    </border>
    <border>
      <left style="medium">
        <color indexed="64"/>
      </left>
      <right/>
      <top/>
      <bottom style="hair">
        <color indexed="64"/>
      </bottom>
      <diagonal/>
    </border>
    <border>
      <left style="medium">
        <color indexed="64"/>
      </left>
      <right style="hair">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64"/>
      </bottom>
      <diagonal/>
    </border>
    <border>
      <left/>
      <right/>
      <top/>
      <bottom style="medium">
        <color indexed="64"/>
      </bottom>
      <diagonal/>
    </border>
    <border>
      <left style="thin">
        <color indexed="64"/>
      </left>
      <right style="thin">
        <color auto="1"/>
      </right>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hair">
        <color indexed="64"/>
      </left>
      <right/>
      <top style="hair">
        <color indexed="64"/>
      </top>
      <bottom/>
      <diagonal/>
    </border>
    <border>
      <left style="hair">
        <color indexed="64"/>
      </left>
      <right/>
      <top/>
      <bottom style="medium">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style="hair">
        <color indexed="64"/>
      </left>
      <right/>
      <top style="thin">
        <color indexed="64"/>
      </top>
      <bottom style="medium">
        <color indexed="64"/>
      </bottom>
      <diagonal/>
    </border>
    <border>
      <left/>
      <right/>
      <top style="hair">
        <color auto="1"/>
      </top>
      <bottom style="hair">
        <color auto="1"/>
      </bottom>
      <diagonal/>
    </border>
    <border>
      <left/>
      <right/>
      <top style="thin">
        <color indexed="64"/>
      </top>
      <bottom style="thin">
        <color indexed="64"/>
      </bottom>
      <diagonal/>
    </border>
    <border>
      <left style="hair">
        <color indexed="64"/>
      </left>
      <right/>
      <top style="medium">
        <color indexed="64"/>
      </top>
      <bottom style="hair">
        <color indexed="64"/>
      </bottom>
      <diagonal/>
    </border>
    <border>
      <left/>
      <right/>
      <top style="hair">
        <color indexed="64"/>
      </top>
      <bottom/>
      <diagonal/>
    </border>
    <border>
      <left style="hair">
        <color indexed="64"/>
      </left>
      <right/>
      <top/>
      <bottom style="hair">
        <color indexed="64"/>
      </bottom>
      <diagonal/>
    </border>
    <border>
      <left style="thin">
        <color indexed="64"/>
      </left>
      <right/>
      <top style="thin">
        <color indexed="64"/>
      </top>
      <bottom style="thin">
        <color indexed="64"/>
      </bottom>
      <diagonal/>
    </border>
    <border>
      <left/>
      <right style="thin">
        <color auto="1"/>
      </right>
      <top/>
      <bottom style="thin">
        <color auto="1"/>
      </bottom>
      <diagonal/>
    </border>
    <border>
      <left/>
      <right style="thin">
        <color indexed="64"/>
      </right>
      <top style="thin">
        <color indexed="64"/>
      </top>
      <bottom style="medium">
        <color indexed="64"/>
      </bottom>
      <diagonal/>
    </border>
    <border>
      <left/>
      <right style="thin">
        <color auto="1"/>
      </right>
      <top style="medium">
        <color indexed="64"/>
      </top>
      <bottom/>
      <diagonal/>
    </border>
    <border>
      <left/>
      <right style="thin">
        <color auto="1"/>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thin">
        <color indexed="64"/>
      </right>
      <top/>
      <bottom style="medium">
        <color indexed="64"/>
      </bottom>
      <diagonal/>
    </border>
    <border>
      <left style="hair">
        <color indexed="64"/>
      </left>
      <right style="thin">
        <color indexed="64"/>
      </right>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medium">
        <color indexed="64"/>
      </top>
      <bottom/>
      <diagonal/>
    </border>
    <border>
      <left style="medium">
        <color indexed="64"/>
      </left>
      <right style="hair">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medium">
        <color indexed="64"/>
      </left>
      <right style="hair">
        <color indexed="64"/>
      </right>
      <top style="hair">
        <color indexed="64"/>
      </top>
      <bottom/>
      <diagonal/>
    </border>
  </borders>
  <cellStyleXfs count="1">
    <xf numFmtId="0" fontId="0" fillId="0" borderId="0"/>
  </cellStyleXfs>
  <cellXfs count="385">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3" fontId="3" fillId="0" borderId="0" xfId="0" applyNumberFormat="1" applyFont="1" applyAlignment="1">
      <alignment horizontal="center"/>
    </xf>
    <xf numFmtId="0" fontId="3" fillId="0" borderId="0" xfId="0" applyFont="1" applyAlignment="1">
      <alignment horizontal="center"/>
    </xf>
    <xf numFmtId="0" fontId="4" fillId="0" borderId="0" xfId="0" applyFont="1" applyAlignment="1">
      <alignment horizontal="center"/>
    </xf>
    <xf numFmtId="3" fontId="4" fillId="0" borderId="0" xfId="0" applyNumberFormat="1" applyFont="1" applyAlignment="1">
      <alignment horizontal="center"/>
    </xf>
    <xf numFmtId="3" fontId="3" fillId="0" borderId="0" xfId="0" applyNumberFormat="1" applyFont="1"/>
    <xf numFmtId="0" fontId="5" fillId="0" borderId="0" xfId="0" applyFont="1"/>
    <xf numFmtId="0" fontId="1" fillId="0" borderId="0" xfId="0" applyFont="1" applyAlignment="1">
      <alignment horizontal="center"/>
    </xf>
    <xf numFmtId="0" fontId="0" fillId="0" borderId="0" xfId="0" applyAlignment="1">
      <alignment horizontal="center"/>
    </xf>
    <xf numFmtId="3" fontId="1" fillId="0" borderId="0" xfId="0" applyNumberFormat="1" applyFont="1" applyAlignment="1">
      <alignment horizontal="center"/>
    </xf>
    <xf numFmtId="3" fontId="0" fillId="0" borderId="0" xfId="0" applyNumberFormat="1" applyAlignment="1">
      <alignment horizontal="center"/>
    </xf>
    <xf numFmtId="0" fontId="3" fillId="2" borderId="0" xfId="0" applyFont="1" applyFill="1"/>
    <xf numFmtId="3" fontId="3" fillId="2" borderId="0" xfId="0" applyNumberFormat="1" applyFont="1" applyFill="1" applyAlignment="1">
      <alignment horizontal="center"/>
    </xf>
    <xf numFmtId="0" fontId="3" fillId="2" borderId="0" xfId="0" applyFont="1" applyFill="1" applyAlignment="1">
      <alignment horizontal="center"/>
    </xf>
    <xf numFmtId="0" fontId="4" fillId="2" borderId="0" xfId="0" applyFont="1" applyFill="1" applyAlignment="1">
      <alignment horizontal="center"/>
    </xf>
    <xf numFmtId="3" fontId="4" fillId="2" borderId="0" xfId="0" applyNumberFormat="1" applyFont="1" applyFill="1" applyAlignment="1">
      <alignment horizontal="center"/>
    </xf>
    <xf numFmtId="0" fontId="9" fillId="0" borderId="0" xfId="0" applyFont="1"/>
    <xf numFmtId="0" fontId="10" fillId="0" borderId="6" xfId="0" applyFont="1" applyBorder="1" applyAlignment="1">
      <alignment horizontal="center" vertical="center" wrapText="1" readingOrder="2"/>
    </xf>
    <xf numFmtId="0" fontId="11" fillId="0" borderId="6" xfId="0" applyFont="1" applyBorder="1" applyAlignment="1">
      <alignment horizontal="center" vertical="center" wrapText="1" readingOrder="2"/>
    </xf>
    <xf numFmtId="0" fontId="11" fillId="0" borderId="6" xfId="0" applyFont="1" applyBorder="1" applyAlignment="1">
      <alignment horizontal="center" vertical="center" textRotation="180" wrapText="1" readingOrder="2"/>
    </xf>
    <xf numFmtId="3" fontId="11" fillId="0" borderId="6" xfId="0" applyNumberFormat="1" applyFont="1" applyBorder="1" applyAlignment="1">
      <alignment horizontal="center" vertical="center" wrapText="1" readingOrder="2"/>
    </xf>
    <xf numFmtId="0" fontId="12" fillId="0" borderId="0" xfId="0" applyFont="1"/>
    <xf numFmtId="0" fontId="13" fillId="0" borderId="19" xfId="0" applyFont="1" applyBorder="1" applyAlignment="1">
      <alignment horizontal="right" vertical="center" wrapText="1" readingOrder="2"/>
    </xf>
    <xf numFmtId="0" fontId="14" fillId="0" borderId="3" xfId="0" applyFont="1" applyBorder="1" applyAlignment="1">
      <alignment horizontal="center" vertical="center" wrapText="1" readingOrder="2"/>
    </xf>
    <xf numFmtId="3" fontId="12" fillId="0" borderId="3" xfId="0" applyNumberFormat="1" applyFont="1" applyBorder="1" applyAlignment="1">
      <alignment horizontal="center" wrapText="1" readingOrder="2"/>
    </xf>
    <xf numFmtId="0" fontId="12" fillId="0" borderId="19" xfId="0" applyFont="1" applyBorder="1" applyAlignment="1">
      <alignment horizontal="right" vertical="center" wrapText="1" readingOrder="2"/>
    </xf>
    <xf numFmtId="0" fontId="16" fillId="0" borderId="3" xfId="0" applyFont="1" applyBorder="1" applyAlignment="1">
      <alignment horizontal="center" vertical="center" wrapText="1" readingOrder="2"/>
    </xf>
    <xf numFmtId="3" fontId="15" fillId="0" borderId="3" xfId="0" applyNumberFormat="1" applyFont="1" applyBorder="1" applyAlignment="1">
      <alignment horizontal="center" vertical="center" wrapText="1" readingOrder="2"/>
    </xf>
    <xf numFmtId="0" fontId="17" fillId="0" borderId="19" xfId="0" applyFont="1" applyBorder="1" applyAlignment="1">
      <alignment horizontal="right" vertical="center" wrapText="1" readingOrder="2"/>
    </xf>
    <xf numFmtId="3" fontId="12" fillId="0" borderId="3" xfId="0" applyNumberFormat="1" applyFont="1" applyBorder="1" applyAlignment="1">
      <alignment horizontal="center" vertical="center" wrapText="1" readingOrder="2"/>
    </xf>
    <xf numFmtId="0" fontId="16" fillId="0" borderId="2" xfId="0" applyFont="1" applyBorder="1" applyAlignment="1">
      <alignment horizontal="center" vertical="center" wrapText="1" readingOrder="2"/>
    </xf>
    <xf numFmtId="3" fontId="15" fillId="0" borderId="2" xfId="0" applyNumberFormat="1" applyFont="1" applyBorder="1" applyAlignment="1">
      <alignment horizontal="center" vertical="center" wrapText="1" readingOrder="2"/>
    </xf>
    <xf numFmtId="0" fontId="12" fillId="0" borderId="44" xfId="0" applyFont="1" applyBorder="1" applyAlignment="1">
      <alignment horizontal="right" vertical="center" wrapText="1" readingOrder="2"/>
    </xf>
    <xf numFmtId="0" fontId="16" fillId="0" borderId="5" xfId="0" applyFont="1" applyBorder="1" applyAlignment="1">
      <alignment horizontal="center" vertical="center" wrapText="1" readingOrder="2"/>
    </xf>
    <xf numFmtId="3" fontId="15" fillId="0" borderId="5" xfId="0" applyNumberFormat="1" applyFont="1" applyBorder="1" applyAlignment="1">
      <alignment horizontal="center" vertical="center" wrapText="1" readingOrder="2"/>
    </xf>
    <xf numFmtId="0" fontId="12" fillId="0" borderId="58" xfId="0" applyFont="1" applyBorder="1" applyAlignment="1">
      <alignment horizontal="right" vertical="center" wrapText="1" readingOrder="2"/>
    </xf>
    <xf numFmtId="0" fontId="16" fillId="0" borderId="57" xfId="0" applyFont="1" applyBorder="1" applyAlignment="1">
      <alignment horizontal="center" vertical="center" wrapText="1" readingOrder="2"/>
    </xf>
    <xf numFmtId="3" fontId="15" fillId="0" borderId="57" xfId="0" applyNumberFormat="1" applyFont="1" applyBorder="1" applyAlignment="1">
      <alignment horizontal="center" vertical="center" wrapText="1" readingOrder="2"/>
    </xf>
    <xf numFmtId="0" fontId="12" fillId="0" borderId="9" xfId="0" applyFont="1" applyBorder="1" applyAlignment="1">
      <alignment horizontal="right" vertical="center" wrapText="1" readingOrder="2"/>
    </xf>
    <xf numFmtId="0" fontId="10" fillId="0" borderId="2" xfId="0" applyFont="1" applyBorder="1" applyAlignment="1">
      <alignment horizontal="center" vertical="center" wrapText="1" readingOrder="2"/>
    </xf>
    <xf numFmtId="3" fontId="9" fillId="0" borderId="2" xfId="0" applyNumberFormat="1" applyFont="1" applyBorder="1" applyAlignment="1">
      <alignment horizontal="center" vertical="center" wrapText="1" readingOrder="2"/>
    </xf>
    <xf numFmtId="0" fontId="13" fillId="2" borderId="6" xfId="0" applyFont="1" applyFill="1" applyBorder="1" applyAlignment="1">
      <alignment horizontal="center" vertical="center" wrapText="1" readingOrder="2"/>
    </xf>
    <xf numFmtId="0" fontId="13" fillId="2" borderId="32" xfId="0" applyFont="1" applyFill="1" applyBorder="1" applyAlignment="1">
      <alignment horizontal="right" vertical="center" wrapText="1" readingOrder="2"/>
    </xf>
    <xf numFmtId="0" fontId="16" fillId="2" borderId="20" xfId="0" applyFont="1" applyFill="1" applyBorder="1" applyAlignment="1">
      <alignment horizontal="center" vertical="center" wrapText="1" readingOrder="2"/>
    </xf>
    <xf numFmtId="3" fontId="12" fillId="2" borderId="20" xfId="0" applyNumberFormat="1" applyFont="1" applyFill="1" applyBorder="1" applyAlignment="1">
      <alignment horizontal="center" vertical="center" wrapText="1" readingOrder="2"/>
    </xf>
    <xf numFmtId="3" fontId="14" fillId="2" borderId="28" xfId="0" applyNumberFormat="1" applyFont="1" applyFill="1" applyBorder="1" applyAlignment="1">
      <alignment horizontal="center" vertical="center" wrapText="1" readingOrder="2"/>
    </xf>
    <xf numFmtId="0" fontId="12" fillId="2" borderId="26" xfId="0" applyFont="1" applyFill="1" applyBorder="1" applyAlignment="1">
      <alignment horizontal="right" vertical="center" wrapText="1" readingOrder="2"/>
    </xf>
    <xf numFmtId="0" fontId="13" fillId="0" borderId="41" xfId="0" applyFont="1" applyBorder="1" applyAlignment="1">
      <alignment horizontal="right" vertical="center" wrapText="1" readingOrder="2"/>
    </xf>
    <xf numFmtId="0" fontId="14" fillId="0" borderId="29" xfId="0" applyFont="1" applyBorder="1" applyAlignment="1">
      <alignment horizontal="center" vertical="center" wrapText="1" readingOrder="2"/>
    </xf>
    <xf numFmtId="3" fontId="15" fillId="0" borderId="29" xfId="0" applyNumberFormat="1" applyFont="1" applyBorder="1" applyAlignment="1">
      <alignment horizontal="right" vertical="center" wrapText="1" readingOrder="2"/>
    </xf>
    <xf numFmtId="0" fontId="12" fillId="0" borderId="42" xfId="0" applyFont="1" applyBorder="1" applyAlignment="1">
      <alignment horizontal="right" vertical="center" wrapText="1" readingOrder="2"/>
    </xf>
    <xf numFmtId="0" fontId="14" fillId="0" borderId="22" xfId="0" applyFont="1" applyBorder="1" applyAlignment="1">
      <alignment horizontal="center" vertical="center" wrapText="1" readingOrder="2"/>
    </xf>
    <xf numFmtId="3" fontId="15" fillId="2" borderId="53" xfId="0" applyNumberFormat="1" applyFont="1" applyFill="1" applyBorder="1" applyAlignment="1">
      <alignment horizontal="center" vertical="center" wrapText="1" readingOrder="2"/>
    </xf>
    <xf numFmtId="0" fontId="13" fillId="0" borderId="10" xfId="0" applyFont="1" applyBorder="1" applyAlignment="1">
      <alignment horizontal="right" vertical="center" wrapText="1" readingOrder="2"/>
    </xf>
    <xf numFmtId="0" fontId="14" fillId="0" borderId="11" xfId="0" applyFont="1" applyBorder="1" applyAlignment="1">
      <alignment horizontal="center" vertical="center" wrapText="1" readingOrder="2"/>
    </xf>
    <xf numFmtId="3" fontId="15" fillId="0" borderId="11" xfId="0" applyNumberFormat="1" applyFont="1" applyBorder="1" applyAlignment="1">
      <alignment horizontal="center" vertical="center" wrapText="1" readingOrder="2"/>
    </xf>
    <xf numFmtId="0" fontId="12" fillId="0" borderId="26" xfId="0" applyFont="1" applyBorder="1" applyAlignment="1">
      <alignment horizontal="right" vertical="center" wrapText="1" readingOrder="2"/>
    </xf>
    <xf numFmtId="0" fontId="14" fillId="0" borderId="23" xfId="0" applyFont="1" applyBorder="1" applyAlignment="1">
      <alignment horizontal="center" vertical="center" wrapText="1" readingOrder="2"/>
    </xf>
    <xf numFmtId="3" fontId="15" fillId="0" borderId="23" xfId="0" applyNumberFormat="1" applyFont="1" applyBorder="1" applyAlignment="1">
      <alignment horizontal="center" vertical="center" wrapText="1" readingOrder="2"/>
    </xf>
    <xf numFmtId="0" fontId="13" fillId="2" borderId="10" xfId="0" applyFont="1" applyFill="1" applyBorder="1" applyAlignment="1">
      <alignment horizontal="right" vertical="center" wrapText="1" readingOrder="2"/>
    </xf>
    <xf numFmtId="3" fontId="12" fillId="2" borderId="11" xfId="0" applyNumberFormat="1" applyFont="1" applyFill="1" applyBorder="1" applyAlignment="1">
      <alignment horizontal="center" vertical="center" wrapText="1" readingOrder="2"/>
    </xf>
    <xf numFmtId="0" fontId="17" fillId="2" borderId="7" xfId="0" applyFont="1" applyFill="1" applyBorder="1" applyAlignment="1">
      <alignment horizontal="right" vertical="center" wrapText="1" readingOrder="2"/>
    </xf>
    <xf numFmtId="0" fontId="11" fillId="2" borderId="1" xfId="0" applyFont="1" applyFill="1" applyBorder="1" applyAlignment="1">
      <alignment horizontal="center" vertical="center" wrapText="1" readingOrder="2"/>
    </xf>
    <xf numFmtId="3" fontId="15" fillId="2" borderId="1" xfId="0" applyNumberFormat="1" applyFont="1" applyFill="1" applyBorder="1" applyAlignment="1">
      <alignment horizontal="center" vertical="center" wrapText="1" readingOrder="2"/>
    </xf>
    <xf numFmtId="0" fontId="12" fillId="2" borderId="7" xfId="0" applyFont="1" applyFill="1" applyBorder="1" applyAlignment="1">
      <alignment horizontal="right" vertical="center" wrapText="1" readingOrder="2"/>
    </xf>
    <xf numFmtId="3" fontId="12" fillId="0" borderId="0" xfId="0" applyNumberFormat="1" applyFont="1"/>
    <xf numFmtId="0" fontId="12" fillId="2" borderId="46" xfId="0" applyFont="1" applyFill="1" applyBorder="1" applyAlignment="1">
      <alignment horizontal="right" vertical="center" wrapText="1" readingOrder="2"/>
    </xf>
    <xf numFmtId="0" fontId="12" fillId="2" borderId="45" xfId="0" applyFont="1" applyFill="1" applyBorder="1" applyAlignment="1">
      <alignment horizontal="right" vertical="center" wrapText="1" readingOrder="2"/>
    </xf>
    <xf numFmtId="0" fontId="11" fillId="2" borderId="22" xfId="0" applyFont="1" applyFill="1" applyBorder="1" applyAlignment="1">
      <alignment horizontal="center" vertical="center" wrapText="1" readingOrder="2"/>
    </xf>
    <xf numFmtId="3" fontId="15" fillId="2" borderId="22" xfId="0" applyNumberFormat="1" applyFont="1" applyFill="1" applyBorder="1" applyAlignment="1">
      <alignment horizontal="center" vertical="center" wrapText="1" readingOrder="2"/>
    </xf>
    <xf numFmtId="3" fontId="12" fillId="0" borderId="11" xfId="0" applyNumberFormat="1" applyFont="1" applyBorder="1" applyAlignment="1">
      <alignment horizontal="center" vertical="center" wrapText="1" readingOrder="2"/>
    </xf>
    <xf numFmtId="0" fontId="12" fillId="0" borderId="7" xfId="0" applyFont="1" applyBorder="1" applyAlignment="1">
      <alignment horizontal="right" vertical="center" wrapText="1" readingOrder="2"/>
    </xf>
    <xf numFmtId="0" fontId="15" fillId="0" borderId="4" xfId="0" applyFont="1" applyBorder="1" applyAlignment="1">
      <alignment horizontal="center" vertical="center" wrapText="1" readingOrder="2"/>
    </xf>
    <xf numFmtId="3" fontId="15" fillId="0" borderId="4" xfId="0" applyNumberFormat="1" applyFont="1" applyBorder="1" applyAlignment="1">
      <alignment horizontal="center" vertical="center" wrapText="1" readingOrder="2"/>
    </xf>
    <xf numFmtId="0" fontId="15" fillId="0" borderId="1" xfId="0" applyFont="1" applyBorder="1" applyAlignment="1">
      <alignment horizontal="center" vertical="center" wrapText="1" readingOrder="2"/>
    </xf>
    <xf numFmtId="3" fontId="15" fillId="0" borderId="1" xfId="0" applyNumberFormat="1" applyFont="1" applyBorder="1" applyAlignment="1">
      <alignment horizontal="center" vertical="center" wrapText="1" readingOrder="2"/>
    </xf>
    <xf numFmtId="0" fontId="11" fillId="0" borderId="22" xfId="0" applyFont="1" applyBorder="1" applyAlignment="1">
      <alignment horizontal="center" vertical="center" wrapText="1" readingOrder="2"/>
    </xf>
    <xf numFmtId="3" fontId="15" fillId="0" borderId="22" xfId="0" applyNumberFormat="1" applyFont="1" applyBorder="1" applyAlignment="1">
      <alignment horizontal="center" vertical="center" wrapText="1" readingOrder="2"/>
    </xf>
    <xf numFmtId="0" fontId="14" fillId="0" borderId="11" xfId="0" applyFont="1" applyBorder="1" applyAlignment="1">
      <alignment vertical="center" wrapText="1" readingOrder="2"/>
    </xf>
    <xf numFmtId="0" fontId="14" fillId="0" borderId="4" xfId="0" applyFont="1" applyBorder="1" applyAlignment="1">
      <alignment vertical="center" wrapText="1" readingOrder="2"/>
    </xf>
    <xf numFmtId="0" fontId="12" fillId="0" borderId="43" xfId="0" applyFont="1" applyBorder="1" applyAlignment="1">
      <alignment horizontal="right" vertical="center" wrapText="1" readingOrder="2"/>
    </xf>
    <xf numFmtId="49" fontId="13" fillId="2" borderId="6" xfId="0" applyNumberFormat="1" applyFont="1" applyFill="1" applyBorder="1" applyAlignment="1">
      <alignment horizontal="center" vertical="center" wrapText="1" readingOrder="2"/>
    </xf>
    <xf numFmtId="0" fontId="18" fillId="2" borderId="20" xfId="0" applyFont="1" applyFill="1" applyBorder="1" applyAlignment="1">
      <alignment horizontal="center" vertical="center" wrapText="1" readingOrder="2"/>
    </xf>
    <xf numFmtId="3" fontId="9" fillId="2" borderId="20" xfId="0" applyNumberFormat="1" applyFont="1" applyFill="1" applyBorder="1" applyAlignment="1">
      <alignment horizontal="center" vertical="center" wrapText="1" readingOrder="2"/>
    </xf>
    <xf numFmtId="3" fontId="15" fillId="2" borderId="27" xfId="0" applyNumberFormat="1" applyFont="1" applyFill="1" applyBorder="1" applyAlignment="1">
      <alignment horizontal="center" vertical="center" wrapText="1" readingOrder="2"/>
    </xf>
    <xf numFmtId="0" fontId="12" fillId="2" borderId="0" xfId="0" applyFont="1" applyFill="1"/>
    <xf numFmtId="0" fontId="13" fillId="2" borderId="41" xfId="0" applyFont="1" applyFill="1" applyBorder="1" applyAlignment="1">
      <alignment horizontal="right" vertical="center" wrapText="1" readingOrder="2"/>
    </xf>
    <xf numFmtId="0" fontId="12" fillId="2" borderId="29" xfId="0" applyFont="1" applyFill="1" applyBorder="1" applyAlignment="1">
      <alignment horizontal="center" vertical="center" wrapText="1" readingOrder="2"/>
    </xf>
    <xf numFmtId="3" fontId="12" fillId="2" borderId="29" xfId="0" applyNumberFormat="1" applyFont="1" applyFill="1" applyBorder="1" applyAlignment="1">
      <alignment horizontal="center" vertical="center" wrapText="1" readingOrder="2"/>
    </xf>
    <xf numFmtId="0" fontId="19" fillId="2" borderId="9" xfId="0" applyFont="1" applyFill="1" applyBorder="1" applyAlignment="1">
      <alignment horizontal="right" vertical="center" wrapText="1" readingOrder="2"/>
    </xf>
    <xf numFmtId="0" fontId="17" fillId="2" borderId="2" xfId="0" applyFont="1" applyFill="1" applyBorder="1" applyAlignment="1">
      <alignment horizontal="center" vertical="center" wrapText="1" readingOrder="2"/>
    </xf>
    <xf numFmtId="3" fontId="12" fillId="2" borderId="2" xfId="0" applyNumberFormat="1" applyFont="1" applyFill="1" applyBorder="1" applyAlignment="1">
      <alignment horizontal="center" vertical="center" wrapText="1" readingOrder="2"/>
    </xf>
    <xf numFmtId="0" fontId="16" fillId="2" borderId="11" xfId="0" applyFont="1" applyFill="1" applyBorder="1" applyAlignment="1">
      <alignment horizontal="center" vertical="center" wrapText="1" readingOrder="2"/>
    </xf>
    <xf numFmtId="3" fontId="14" fillId="2" borderId="11" xfId="0" applyNumberFormat="1" applyFont="1" applyFill="1" applyBorder="1" applyAlignment="1">
      <alignment horizontal="center" vertical="center" wrapText="1" readingOrder="2"/>
    </xf>
    <xf numFmtId="3" fontId="15" fillId="2" borderId="17" xfId="0" applyNumberFormat="1" applyFont="1" applyFill="1" applyBorder="1" applyAlignment="1">
      <alignment horizontal="center" vertical="center" wrapText="1" readingOrder="2"/>
    </xf>
    <xf numFmtId="0" fontId="12" fillId="2" borderId="43" xfId="0" applyFont="1" applyFill="1" applyBorder="1" applyAlignment="1">
      <alignment horizontal="right" vertical="center" wrapText="1" readingOrder="2"/>
    </xf>
    <xf numFmtId="0" fontId="16" fillId="2" borderId="2" xfId="0" applyFont="1" applyFill="1" applyBorder="1" applyAlignment="1">
      <alignment horizontal="center" vertical="center" wrapText="1" readingOrder="2"/>
    </xf>
    <xf numFmtId="3" fontId="14" fillId="2" borderId="1" xfId="0" applyNumberFormat="1" applyFont="1" applyFill="1" applyBorder="1" applyAlignment="1">
      <alignment horizontal="center" vertical="center" wrapText="1" readingOrder="2"/>
    </xf>
    <xf numFmtId="3" fontId="15" fillId="2" borderId="8" xfId="0" applyNumberFormat="1" applyFont="1" applyFill="1" applyBorder="1" applyAlignment="1">
      <alignment horizontal="center" vertical="center" wrapText="1" readingOrder="2"/>
    </xf>
    <xf numFmtId="0" fontId="12" fillId="0" borderId="11" xfId="0" applyFont="1" applyBorder="1" applyAlignment="1">
      <alignment horizontal="center" vertical="center" wrapText="1" readingOrder="2"/>
    </xf>
    <xf numFmtId="0" fontId="12" fillId="0" borderId="15" xfId="0" applyFont="1" applyBorder="1" applyAlignment="1">
      <alignment horizontal="right" vertical="center" wrapText="1" readingOrder="2"/>
    </xf>
    <xf numFmtId="0" fontId="16" fillId="2" borderId="23" xfId="0" applyFont="1" applyFill="1" applyBorder="1" applyAlignment="1">
      <alignment horizontal="center" vertical="center" wrapText="1" readingOrder="2"/>
    </xf>
    <xf numFmtId="3" fontId="15" fillId="2" borderId="23" xfId="0" applyNumberFormat="1" applyFont="1" applyFill="1" applyBorder="1" applyAlignment="1">
      <alignment horizontal="center" vertical="center" wrapText="1" readingOrder="2"/>
    </xf>
    <xf numFmtId="0" fontId="12" fillId="0" borderId="3" xfId="0" applyFont="1" applyBorder="1" applyAlignment="1">
      <alignment horizontal="center" vertical="center" wrapText="1" readingOrder="2"/>
    </xf>
    <xf numFmtId="0" fontId="12" fillId="2" borderId="11" xfId="0" applyFont="1" applyFill="1" applyBorder="1" applyAlignment="1">
      <alignment horizontal="center" vertical="center" wrapText="1" readingOrder="2"/>
    </xf>
    <xf numFmtId="0" fontId="15" fillId="2" borderId="1" xfId="0" applyFont="1" applyFill="1" applyBorder="1" applyAlignment="1">
      <alignment horizontal="center" vertical="center" wrapText="1" readingOrder="2"/>
    </xf>
    <xf numFmtId="0" fontId="12" fillId="0" borderId="29" xfId="0" applyFont="1" applyBorder="1" applyAlignment="1">
      <alignment horizontal="center" vertical="center" wrapText="1" readingOrder="2"/>
    </xf>
    <xf numFmtId="3" fontId="12" fillId="0" borderId="29" xfId="0" applyNumberFormat="1" applyFont="1" applyBorder="1" applyAlignment="1">
      <alignment horizontal="center" vertical="center" wrapText="1" readingOrder="2"/>
    </xf>
    <xf numFmtId="0" fontId="15" fillId="0" borderId="2" xfId="0" applyFont="1" applyBorder="1" applyAlignment="1">
      <alignment horizontal="center" vertical="center" wrapText="1" readingOrder="2"/>
    </xf>
    <xf numFmtId="0" fontId="15" fillId="0" borderId="29" xfId="0" applyFont="1" applyBorder="1" applyAlignment="1">
      <alignment horizontal="center" vertical="center" wrapText="1" readingOrder="2"/>
    </xf>
    <xf numFmtId="3" fontId="12" fillId="0" borderId="1" xfId="0" applyNumberFormat="1" applyFont="1" applyBorder="1" applyAlignment="1">
      <alignment horizontal="center" vertical="center" wrapText="1" readingOrder="2"/>
    </xf>
    <xf numFmtId="0" fontId="16" fillId="0" borderId="22" xfId="0" applyFont="1" applyBorder="1" applyAlignment="1">
      <alignment horizontal="center" vertical="center" wrapText="1" readingOrder="2"/>
    </xf>
    <xf numFmtId="0" fontId="16" fillId="0" borderId="29" xfId="0" applyFont="1" applyBorder="1" applyAlignment="1">
      <alignment horizontal="center" vertical="center" wrapText="1" readingOrder="2"/>
    </xf>
    <xf numFmtId="0" fontId="15" fillId="0" borderId="0" xfId="0" applyFont="1"/>
    <xf numFmtId="0" fontId="9" fillId="0" borderId="42" xfId="0" applyFont="1" applyBorder="1" applyAlignment="1">
      <alignment horizontal="right" vertical="center" wrapText="1" readingOrder="2"/>
    </xf>
    <xf numFmtId="3" fontId="14" fillId="0" borderId="22" xfId="0" applyNumberFormat="1" applyFont="1" applyBorder="1" applyAlignment="1">
      <alignment horizontal="center" vertical="center" wrapText="1" readingOrder="2"/>
    </xf>
    <xf numFmtId="0" fontId="21" fillId="0" borderId="41" xfId="0" applyFont="1" applyBorder="1" applyAlignment="1">
      <alignment horizontal="right" vertical="center" wrapText="1" readingOrder="2"/>
    </xf>
    <xf numFmtId="0" fontId="16" fillId="0" borderId="11" xfId="0" applyFont="1" applyBorder="1" applyAlignment="1">
      <alignment horizontal="center" vertical="center" wrapText="1" readingOrder="2"/>
    </xf>
    <xf numFmtId="3" fontId="9" fillId="0" borderId="11" xfId="0" applyNumberFormat="1" applyFont="1" applyBorder="1" applyAlignment="1">
      <alignment horizontal="center" vertical="center" wrapText="1" readingOrder="2"/>
    </xf>
    <xf numFmtId="0" fontId="17" fillId="0" borderId="43" xfId="0" applyFont="1" applyBorder="1" applyAlignment="1">
      <alignment horizontal="right" vertical="center" wrapText="1" readingOrder="2"/>
    </xf>
    <xf numFmtId="0" fontId="15" fillId="0" borderId="3" xfId="0" applyFont="1" applyBorder="1" applyAlignment="1">
      <alignment horizontal="center" vertical="center" wrapText="1" readingOrder="2"/>
    </xf>
    <xf numFmtId="3" fontId="15" fillId="0" borderId="3" xfId="0" applyNumberFormat="1" applyFont="1" applyBorder="1" applyAlignment="1">
      <alignment horizontal="center" vertical="center"/>
    </xf>
    <xf numFmtId="0" fontId="17" fillId="0" borderId="14" xfId="0" applyFont="1" applyBorder="1" applyAlignment="1">
      <alignment vertical="center" wrapText="1"/>
    </xf>
    <xf numFmtId="0" fontId="15" fillId="0" borderId="5" xfId="0" applyFont="1" applyBorder="1" applyAlignment="1">
      <alignment horizontal="center" vertical="center" wrapText="1" readingOrder="2"/>
    </xf>
    <xf numFmtId="3" fontId="15" fillId="0" borderId="5" xfId="0" applyNumberFormat="1" applyFont="1" applyBorder="1" applyAlignment="1">
      <alignment horizontal="center" vertical="center"/>
    </xf>
    <xf numFmtId="3" fontId="15" fillId="0" borderId="2" xfId="0" applyNumberFormat="1" applyFont="1" applyBorder="1" applyAlignment="1">
      <alignment horizontal="center" vertical="center"/>
    </xf>
    <xf numFmtId="0" fontId="9" fillId="0" borderId="15" xfId="0" applyFont="1" applyBorder="1" applyAlignment="1">
      <alignment vertical="center" wrapText="1"/>
    </xf>
    <xf numFmtId="0" fontId="17" fillId="0" borderId="47" xfId="0" applyFont="1" applyBorder="1" applyAlignment="1">
      <alignment vertical="center" wrapText="1"/>
    </xf>
    <xf numFmtId="0" fontId="9" fillId="0" borderId="48" xfId="0" applyFont="1" applyBorder="1" applyAlignment="1">
      <alignment vertical="center" wrapText="1"/>
    </xf>
    <xf numFmtId="0" fontId="11" fillId="0" borderId="3" xfId="0" applyFont="1" applyBorder="1" applyAlignment="1">
      <alignment horizontal="center" vertical="center" wrapText="1" readingOrder="2"/>
    </xf>
    <xf numFmtId="0" fontId="9" fillId="0" borderId="21" xfId="0" applyFont="1" applyBorder="1" applyAlignment="1">
      <alignment vertical="center" wrapText="1"/>
    </xf>
    <xf numFmtId="0" fontId="11" fillId="0" borderId="23" xfId="0" applyFont="1" applyBorder="1" applyAlignment="1">
      <alignment horizontal="center" vertical="center" wrapText="1" readingOrder="2"/>
    </xf>
    <xf numFmtId="3" fontId="15" fillId="0" borderId="23" xfId="0" applyNumberFormat="1" applyFont="1" applyBorder="1" applyAlignment="1">
      <alignment horizontal="center" vertical="center"/>
    </xf>
    <xf numFmtId="0" fontId="17" fillId="0" borderId="50" xfId="0" applyFont="1" applyBorder="1" applyAlignment="1">
      <alignment vertical="center" wrapText="1"/>
    </xf>
    <xf numFmtId="3" fontId="19" fillId="0" borderId="11" xfId="0" applyNumberFormat="1" applyFont="1" applyBorder="1" applyAlignment="1">
      <alignment horizontal="center" vertical="center"/>
    </xf>
    <xf numFmtId="3" fontId="19" fillId="0" borderId="3" xfId="0" applyNumberFormat="1" applyFont="1" applyBorder="1" applyAlignment="1">
      <alignment horizontal="center" vertical="center"/>
    </xf>
    <xf numFmtId="3" fontId="19" fillId="0" borderId="3" xfId="0" applyNumberFormat="1" applyFont="1" applyBorder="1" applyAlignment="1">
      <alignment horizontal="center" vertical="center" wrapText="1" readingOrder="2"/>
    </xf>
    <xf numFmtId="0" fontId="9" fillId="0" borderId="15" xfId="0" applyFont="1" applyBorder="1" applyAlignment="1">
      <alignment horizontal="right" vertical="center" wrapText="1" readingOrder="2"/>
    </xf>
    <xf numFmtId="0" fontId="12" fillId="0" borderId="15" xfId="0" applyFont="1" applyBorder="1" applyAlignment="1">
      <alignment vertical="center" wrapText="1"/>
    </xf>
    <xf numFmtId="0" fontId="12" fillId="0" borderId="12" xfId="0" applyFont="1" applyBorder="1" applyAlignment="1">
      <alignment horizontal="right" vertical="center" wrapText="1" readingOrder="2"/>
    </xf>
    <xf numFmtId="0" fontId="12" fillId="0" borderId="25" xfId="0" applyFont="1" applyBorder="1" applyAlignment="1">
      <alignment horizontal="right" vertical="center" wrapText="1" readingOrder="2"/>
    </xf>
    <xf numFmtId="0" fontId="17" fillId="0" borderId="15" xfId="0" applyFont="1" applyBorder="1" applyAlignment="1">
      <alignment vertical="center" wrapText="1"/>
    </xf>
    <xf numFmtId="0" fontId="12" fillId="0" borderId="49" xfId="0" applyFont="1" applyBorder="1" applyAlignment="1">
      <alignment horizontal="right" vertical="center" wrapText="1" readingOrder="2"/>
    </xf>
    <xf numFmtId="0" fontId="16" fillId="0" borderId="4" xfId="0" applyFont="1" applyBorder="1" applyAlignment="1">
      <alignment horizontal="center" vertical="center" wrapText="1" readingOrder="2"/>
    </xf>
    <xf numFmtId="3" fontId="19" fillId="0" borderId="4" xfId="0" applyNumberFormat="1" applyFont="1" applyBorder="1" applyAlignment="1">
      <alignment horizontal="center" vertical="center" wrapText="1" readingOrder="2"/>
    </xf>
    <xf numFmtId="3" fontId="19" fillId="0" borderId="2" xfId="0" applyNumberFormat="1" applyFont="1" applyBorder="1" applyAlignment="1">
      <alignment horizontal="center" vertical="center" wrapText="1" readingOrder="2"/>
    </xf>
    <xf numFmtId="0" fontId="17" fillId="0" borderId="6" xfId="0" applyFont="1" applyBorder="1" applyAlignment="1">
      <alignment horizontal="center" vertical="center" wrapText="1" readingOrder="2"/>
    </xf>
    <xf numFmtId="0" fontId="22" fillId="0" borderId="40" xfId="0" applyFont="1" applyBorder="1" applyAlignment="1">
      <alignment horizontal="center" vertical="center" wrapText="1" readingOrder="2"/>
    </xf>
    <xf numFmtId="3" fontId="17" fillId="0" borderId="6" xfId="0" applyNumberFormat="1" applyFont="1" applyBorder="1" applyAlignment="1">
      <alignment horizontal="center" vertical="center" wrapText="1" readingOrder="2"/>
    </xf>
    <xf numFmtId="3" fontId="20" fillId="0" borderId="6" xfId="0" applyNumberFormat="1" applyFont="1" applyBorder="1" applyAlignment="1">
      <alignment horizontal="center" vertical="center" wrapText="1" readingOrder="2"/>
    </xf>
    <xf numFmtId="0" fontId="17" fillId="0" borderId="0" xfId="0" applyFont="1"/>
    <xf numFmtId="0" fontId="15" fillId="0" borderId="19" xfId="0" applyFont="1" applyBorder="1" applyAlignment="1">
      <alignment horizontal="right" vertical="center" wrapText="1" readingOrder="2"/>
    </xf>
    <xf numFmtId="3" fontId="15" fillId="2" borderId="0" xfId="0" applyNumberFormat="1" applyFont="1" applyFill="1" applyAlignment="1">
      <alignment horizontal="center" vertical="center" wrapText="1" readingOrder="2"/>
    </xf>
    <xf numFmtId="0" fontId="12" fillId="0" borderId="0" xfId="0" applyFont="1" applyAlignment="1">
      <alignment horizontal="right" vertical="center" wrapText="1" readingOrder="2"/>
    </xf>
    <xf numFmtId="0" fontId="12" fillId="0" borderId="0" xfId="0" applyFont="1" applyAlignment="1">
      <alignment vertical="center"/>
    </xf>
    <xf numFmtId="0" fontId="12" fillId="0" borderId="63" xfId="0" applyFont="1" applyBorder="1" applyAlignment="1">
      <alignment horizontal="right" vertical="center" wrapText="1" readingOrder="2"/>
    </xf>
    <xf numFmtId="0" fontId="16" fillId="0" borderId="64" xfId="0" applyFont="1" applyBorder="1" applyAlignment="1">
      <alignment horizontal="center" vertical="center" wrapText="1" readingOrder="2"/>
    </xf>
    <xf numFmtId="3" fontId="15" fillId="0" borderId="64" xfId="0" applyNumberFormat="1" applyFont="1" applyBorder="1" applyAlignment="1">
      <alignment horizontal="center" vertical="center" wrapText="1" readingOrder="2"/>
    </xf>
    <xf numFmtId="0" fontId="12" fillId="0" borderId="65" xfId="0" applyFont="1" applyBorder="1" applyAlignment="1">
      <alignment horizontal="right" vertical="center" wrapText="1" readingOrder="2"/>
    </xf>
    <xf numFmtId="3" fontId="15" fillId="2" borderId="11" xfId="0" applyNumberFormat="1" applyFont="1" applyFill="1" applyBorder="1" applyAlignment="1">
      <alignment vertical="center" wrapText="1" readingOrder="2"/>
    </xf>
    <xf numFmtId="3" fontId="15" fillId="2" borderId="3" xfId="0" applyNumberFormat="1" applyFont="1" applyFill="1" applyBorder="1" applyAlignment="1">
      <alignment vertical="center" wrapText="1" readingOrder="2"/>
    </xf>
    <xf numFmtId="0" fontId="13" fillId="2" borderId="10" xfId="0" applyFont="1" applyFill="1" applyBorder="1" applyAlignment="1">
      <alignment horizontal="right" vertical="top" wrapText="1" readingOrder="2"/>
    </xf>
    <xf numFmtId="0" fontId="12" fillId="2" borderId="66" xfId="0" applyFont="1" applyFill="1" applyBorder="1" applyAlignment="1">
      <alignment horizontal="right" vertical="center" wrapText="1" readingOrder="2"/>
    </xf>
    <xf numFmtId="3" fontId="15" fillId="2" borderId="5" xfId="0" applyNumberFormat="1" applyFont="1" applyFill="1" applyBorder="1" applyAlignment="1">
      <alignment vertical="center" wrapText="1" readingOrder="2"/>
    </xf>
    <xf numFmtId="3" fontId="15" fillId="2" borderId="57" xfId="0" applyNumberFormat="1" applyFont="1" applyFill="1" applyBorder="1" applyAlignment="1">
      <alignment vertical="center" wrapText="1" readingOrder="2"/>
    </xf>
    <xf numFmtId="0" fontId="18" fillId="2" borderId="11" xfId="0" applyFont="1" applyFill="1" applyBorder="1" applyAlignment="1">
      <alignment vertical="center" wrapText="1" readingOrder="2"/>
    </xf>
    <xf numFmtId="0" fontId="18" fillId="2" borderId="3" xfId="0" applyFont="1" applyFill="1" applyBorder="1" applyAlignment="1">
      <alignment vertical="center" wrapText="1" readingOrder="2"/>
    </xf>
    <xf numFmtId="0" fontId="18" fillId="2" borderId="23" xfId="0" applyFont="1" applyFill="1" applyBorder="1" applyAlignment="1">
      <alignment vertical="center" wrapText="1" readingOrder="2"/>
    </xf>
    <xf numFmtId="0" fontId="18" fillId="2" borderId="5" xfId="0" applyFont="1" applyFill="1" applyBorder="1" applyAlignment="1">
      <alignment vertical="center" wrapText="1" readingOrder="2"/>
    </xf>
    <xf numFmtId="0" fontId="18" fillId="2" borderId="57" xfId="0" applyFont="1" applyFill="1" applyBorder="1" applyAlignment="1">
      <alignment vertical="center" wrapText="1" readingOrder="2"/>
    </xf>
    <xf numFmtId="3" fontId="12" fillId="2" borderId="11" xfId="0" applyNumberFormat="1" applyFont="1" applyFill="1" applyBorder="1" applyAlignment="1">
      <alignment vertical="center" wrapText="1" readingOrder="2"/>
    </xf>
    <xf numFmtId="3" fontId="12" fillId="2" borderId="3" xfId="0" applyNumberFormat="1" applyFont="1" applyFill="1" applyBorder="1" applyAlignment="1">
      <alignment vertical="center" wrapText="1" readingOrder="2"/>
    </xf>
    <xf numFmtId="0" fontId="16" fillId="2" borderId="11" xfId="0" applyFont="1" applyFill="1" applyBorder="1" applyAlignment="1">
      <alignment vertical="center" wrapText="1" readingOrder="2"/>
    </xf>
    <xf numFmtId="0" fontId="16" fillId="2" borderId="3" xfId="0" applyFont="1" applyFill="1" applyBorder="1" applyAlignment="1">
      <alignment vertical="center" wrapText="1" readingOrder="2"/>
    </xf>
    <xf numFmtId="0" fontId="12" fillId="2" borderId="49" xfId="0" applyFont="1" applyFill="1" applyBorder="1" applyAlignment="1">
      <alignment horizontal="right" vertical="center" wrapText="1" readingOrder="2"/>
    </xf>
    <xf numFmtId="0" fontId="12" fillId="2" borderId="63" xfId="0" applyFont="1" applyFill="1" applyBorder="1" applyAlignment="1">
      <alignment horizontal="right" vertical="center" wrapText="1" readingOrder="2"/>
    </xf>
    <xf numFmtId="0" fontId="16" fillId="2" borderId="64" xfId="0" applyFont="1" applyFill="1" applyBorder="1" applyAlignment="1">
      <alignment vertical="center" wrapText="1" readingOrder="2"/>
    </xf>
    <xf numFmtId="3" fontId="9" fillId="2" borderId="64" xfId="0" applyNumberFormat="1" applyFont="1" applyFill="1" applyBorder="1" applyAlignment="1">
      <alignment vertical="center" wrapText="1" readingOrder="2"/>
    </xf>
    <xf numFmtId="0" fontId="14" fillId="0" borderId="2" xfId="0" applyFont="1" applyBorder="1" applyAlignment="1">
      <alignment horizontal="center" vertical="center" wrapText="1" readingOrder="2"/>
    </xf>
    <xf numFmtId="0" fontId="12" fillId="0" borderId="67" xfId="0" applyFont="1" applyBorder="1" applyAlignment="1">
      <alignment horizontal="right" vertical="center" wrapText="1" readingOrder="2"/>
    </xf>
    <xf numFmtId="0" fontId="19" fillId="0" borderId="68" xfId="0" applyFont="1" applyBorder="1" applyAlignment="1">
      <alignment horizontal="center" vertical="center" wrapText="1" readingOrder="2"/>
    </xf>
    <xf numFmtId="3" fontId="15" fillId="0" borderId="68" xfId="0" applyNumberFormat="1" applyFont="1" applyBorder="1" applyAlignment="1">
      <alignment horizontal="center" vertical="center" wrapText="1" readingOrder="2"/>
    </xf>
    <xf numFmtId="0" fontId="14" fillId="0" borderId="4" xfId="0" applyFont="1" applyBorder="1" applyAlignment="1">
      <alignment horizontal="center" vertical="center" wrapText="1" readingOrder="2"/>
    </xf>
    <xf numFmtId="0" fontId="12" fillId="0" borderId="66" xfId="0" applyFont="1" applyBorder="1" applyAlignment="1">
      <alignment horizontal="right" vertical="center" wrapText="1" readingOrder="2"/>
    </xf>
    <xf numFmtId="0" fontId="14" fillId="0" borderId="57" xfId="0" applyFont="1" applyBorder="1" applyAlignment="1">
      <alignment vertical="center" wrapText="1" readingOrder="2"/>
    </xf>
    <xf numFmtId="0" fontId="14" fillId="2" borderId="63" xfId="0" applyFont="1" applyFill="1" applyBorder="1" applyAlignment="1">
      <alignment horizontal="right" vertical="center" wrapText="1" readingOrder="2"/>
    </xf>
    <xf numFmtId="0" fontId="9" fillId="2" borderId="63" xfId="0" applyFont="1" applyFill="1" applyBorder="1" applyAlignment="1">
      <alignment horizontal="right" vertical="center" wrapText="1" readingOrder="2"/>
    </xf>
    <xf numFmtId="0" fontId="17" fillId="2" borderId="64" xfId="0" applyFont="1" applyFill="1" applyBorder="1" applyAlignment="1">
      <alignment horizontal="center" vertical="center" wrapText="1" readingOrder="2"/>
    </xf>
    <xf numFmtId="3" fontId="12" fillId="2" borderId="64" xfId="0" applyNumberFormat="1" applyFont="1" applyFill="1" applyBorder="1" applyAlignment="1">
      <alignment horizontal="center" vertical="center" wrapText="1" readingOrder="2"/>
    </xf>
    <xf numFmtId="0" fontId="17" fillId="2" borderId="63" xfId="0" applyFont="1" applyFill="1" applyBorder="1" applyAlignment="1">
      <alignment horizontal="right" vertical="center" wrapText="1" readingOrder="2"/>
    </xf>
    <xf numFmtId="0" fontId="17" fillId="2" borderId="68" xfId="0" applyFont="1" applyFill="1" applyBorder="1" applyAlignment="1">
      <alignment horizontal="center" vertical="center" wrapText="1" readingOrder="2"/>
    </xf>
    <xf numFmtId="3" fontId="12" fillId="2" borderId="68" xfId="0" applyNumberFormat="1" applyFont="1" applyFill="1" applyBorder="1" applyAlignment="1">
      <alignment horizontal="center" vertical="center" wrapText="1" readingOrder="2"/>
    </xf>
    <xf numFmtId="0" fontId="9" fillId="2" borderId="67" xfId="0" applyFont="1" applyFill="1" applyBorder="1" applyAlignment="1">
      <alignment horizontal="right" vertical="center" wrapText="1" readingOrder="2"/>
    </xf>
    <xf numFmtId="0" fontId="9" fillId="0" borderId="21" xfId="0" applyFont="1" applyBorder="1" applyAlignment="1">
      <alignment horizontal="right" vertical="top" wrapText="1" readingOrder="2"/>
    </xf>
    <xf numFmtId="0" fontId="16" fillId="2" borderId="5" xfId="0" applyFont="1" applyFill="1" applyBorder="1" applyAlignment="1">
      <alignment horizontal="center" vertical="center" wrapText="1" readingOrder="2"/>
    </xf>
    <xf numFmtId="3" fontId="15" fillId="2" borderId="5" xfId="0" applyNumberFormat="1" applyFont="1" applyFill="1" applyBorder="1" applyAlignment="1">
      <alignment horizontal="center" vertical="center" wrapText="1" readingOrder="2"/>
    </xf>
    <xf numFmtId="0" fontId="12" fillId="0" borderId="69" xfId="0" applyFont="1" applyBorder="1" applyAlignment="1">
      <alignment horizontal="right" vertical="center" wrapText="1" readingOrder="2"/>
    </xf>
    <xf numFmtId="0" fontId="16" fillId="2" borderId="64" xfId="0" applyFont="1" applyFill="1" applyBorder="1" applyAlignment="1">
      <alignment horizontal="center" vertical="center" wrapText="1" readingOrder="2"/>
    </xf>
    <xf numFmtId="3" fontId="15" fillId="2" borderId="64" xfId="0" applyNumberFormat="1" applyFont="1" applyFill="1" applyBorder="1" applyAlignment="1">
      <alignment horizontal="center" vertical="center" wrapText="1" readingOrder="2"/>
    </xf>
    <xf numFmtId="3" fontId="15" fillId="2" borderId="70" xfId="0" applyNumberFormat="1" applyFont="1" applyFill="1" applyBorder="1" applyAlignment="1">
      <alignment horizontal="center" vertical="center" wrapText="1" readingOrder="2"/>
    </xf>
    <xf numFmtId="0" fontId="13" fillId="0" borderId="71" xfId="0" applyFont="1" applyBorder="1" applyAlignment="1">
      <alignment horizontal="right" vertical="center" wrapText="1" readingOrder="2"/>
    </xf>
    <xf numFmtId="0" fontId="15" fillId="2" borderId="72" xfId="0" applyFont="1" applyFill="1" applyBorder="1" applyAlignment="1">
      <alignment horizontal="center" vertical="center" wrapText="1" readingOrder="2"/>
    </xf>
    <xf numFmtId="3" fontId="15" fillId="0" borderId="72" xfId="0" applyNumberFormat="1" applyFont="1" applyBorder="1" applyAlignment="1">
      <alignment horizontal="center" vertical="center" wrapText="1" readingOrder="2"/>
    </xf>
    <xf numFmtId="0" fontId="15" fillId="2" borderId="64" xfId="0" applyFont="1" applyFill="1" applyBorder="1" applyAlignment="1">
      <alignment horizontal="center" vertical="center" wrapText="1" readingOrder="2"/>
    </xf>
    <xf numFmtId="0" fontId="15" fillId="2" borderId="68" xfId="0" applyFont="1" applyFill="1" applyBorder="1" applyAlignment="1">
      <alignment horizontal="center" vertical="center" wrapText="1" readingOrder="2"/>
    </xf>
    <xf numFmtId="0" fontId="9" fillId="0" borderId="63" xfId="0" applyFont="1" applyBorder="1" applyAlignment="1">
      <alignment horizontal="right" vertical="center" wrapText="1" readingOrder="2"/>
    </xf>
    <xf numFmtId="0" fontId="9" fillId="0" borderId="67" xfId="0" applyFont="1" applyBorder="1" applyAlignment="1">
      <alignment horizontal="right" vertical="center" wrapText="1" readingOrder="2"/>
    </xf>
    <xf numFmtId="3" fontId="9" fillId="0" borderId="22" xfId="0" applyNumberFormat="1" applyFont="1" applyBorder="1" applyAlignment="1">
      <alignment horizontal="center" vertical="center" wrapText="1" readingOrder="2"/>
    </xf>
    <xf numFmtId="0" fontId="16" fillId="0" borderId="56" xfId="0" applyFont="1" applyBorder="1" applyAlignment="1">
      <alignment horizontal="center" vertical="center" wrapText="1" readingOrder="2"/>
    </xf>
    <xf numFmtId="3" fontId="9" fillId="0" borderId="56" xfId="0" applyNumberFormat="1" applyFont="1" applyBorder="1" applyAlignment="1">
      <alignment horizontal="center" vertical="center" wrapText="1" readingOrder="2"/>
    </xf>
    <xf numFmtId="3" fontId="14" fillId="0" borderId="56" xfId="0" applyNumberFormat="1" applyFont="1" applyBorder="1" applyAlignment="1">
      <alignment horizontal="center" vertical="center" wrapText="1" readingOrder="2"/>
    </xf>
    <xf numFmtId="0" fontId="9" fillId="0" borderId="62" xfId="0" applyFont="1" applyBorder="1" applyAlignment="1">
      <alignment horizontal="right" vertical="center" wrapText="1" readingOrder="2"/>
    </xf>
    <xf numFmtId="3" fontId="11" fillId="0" borderId="55" xfId="0" applyNumberFormat="1" applyFont="1" applyBorder="1" applyAlignment="1">
      <alignment horizontal="center" vertical="center" wrapText="1" readingOrder="2"/>
    </xf>
    <xf numFmtId="3" fontId="15" fillId="0" borderId="73" xfId="0" applyNumberFormat="1" applyFont="1" applyBorder="1" applyAlignment="1">
      <alignment horizontal="center" vertical="center" wrapText="1" readingOrder="2"/>
    </xf>
    <xf numFmtId="3" fontId="15" fillId="0" borderId="74" xfId="0" applyNumberFormat="1" applyFont="1" applyBorder="1" applyAlignment="1">
      <alignment horizontal="center" vertical="center" wrapText="1" readingOrder="2"/>
    </xf>
    <xf numFmtId="3" fontId="15" fillId="0" borderId="75" xfId="0" applyNumberFormat="1" applyFont="1" applyBorder="1" applyAlignment="1">
      <alignment horizontal="center" vertical="center" wrapText="1" readingOrder="2"/>
    </xf>
    <xf numFmtId="3" fontId="15" fillId="0" borderId="76" xfId="0" applyNumberFormat="1" applyFont="1" applyBorder="1" applyAlignment="1">
      <alignment horizontal="center" vertical="center" wrapText="1" readingOrder="2"/>
    </xf>
    <xf numFmtId="3" fontId="15" fillId="0" borderId="77" xfId="0" applyNumberFormat="1" applyFont="1" applyBorder="1" applyAlignment="1">
      <alignment horizontal="center" vertical="center" wrapText="1" readingOrder="2"/>
    </xf>
    <xf numFmtId="3" fontId="15" fillId="0" borderId="78" xfId="0" applyNumberFormat="1" applyFont="1" applyBorder="1" applyAlignment="1">
      <alignment horizontal="center" vertical="center" wrapText="1" readingOrder="2"/>
    </xf>
    <xf numFmtId="3" fontId="15" fillId="2" borderId="17" xfId="0" applyNumberFormat="1" applyFont="1" applyFill="1" applyBorder="1" applyAlignment="1">
      <alignment vertical="center" wrapText="1" readingOrder="2"/>
    </xf>
    <xf numFmtId="3" fontId="15" fillId="2" borderId="74" xfId="0" applyNumberFormat="1" applyFont="1" applyFill="1" applyBorder="1" applyAlignment="1">
      <alignment vertical="center" wrapText="1" readingOrder="2"/>
    </xf>
    <xf numFmtId="3" fontId="15" fillId="2" borderId="75" xfId="0" applyNumberFormat="1" applyFont="1" applyFill="1" applyBorder="1" applyAlignment="1">
      <alignment vertical="center" wrapText="1" readingOrder="2"/>
    </xf>
    <xf numFmtId="3" fontId="15" fillId="2" borderId="77" xfId="0" applyNumberFormat="1" applyFont="1" applyFill="1" applyBorder="1" applyAlignment="1">
      <alignment vertical="center" wrapText="1" readingOrder="2"/>
    </xf>
    <xf numFmtId="3" fontId="15" fillId="0" borderId="17" xfId="0" applyNumberFormat="1" applyFont="1" applyBorder="1" applyAlignment="1">
      <alignment horizontal="center" vertical="center" wrapText="1" readingOrder="2"/>
    </xf>
    <xf numFmtId="3" fontId="15" fillId="2" borderId="80" xfId="0" applyNumberFormat="1" applyFont="1" applyFill="1" applyBorder="1" applyAlignment="1">
      <alignment horizontal="center" vertical="center" wrapText="1" readingOrder="2"/>
    </xf>
    <xf numFmtId="3" fontId="15" fillId="2" borderId="81" xfId="0" applyNumberFormat="1" applyFont="1" applyFill="1" applyBorder="1" applyAlignment="1">
      <alignment horizontal="center" vertical="center" wrapText="1" readingOrder="2"/>
    </xf>
    <xf numFmtId="3" fontId="15" fillId="0" borderId="17" xfId="0" applyNumberFormat="1" applyFont="1" applyBorder="1" applyAlignment="1">
      <alignment vertical="center" wrapText="1" readingOrder="2"/>
    </xf>
    <xf numFmtId="3" fontId="15" fillId="0" borderId="75" xfId="0" applyNumberFormat="1" applyFont="1" applyBorder="1" applyAlignment="1">
      <alignment vertical="center" wrapText="1" readingOrder="2"/>
    </xf>
    <xf numFmtId="3" fontId="15" fillId="0" borderId="82" xfId="0" applyNumberFormat="1" applyFont="1" applyBorder="1" applyAlignment="1">
      <alignment horizontal="center" vertical="center" wrapText="1" readingOrder="2"/>
    </xf>
    <xf numFmtId="3" fontId="15" fillId="2" borderId="76" xfId="0" applyNumberFormat="1" applyFont="1" applyFill="1" applyBorder="1" applyAlignment="1">
      <alignment horizontal="center" vertical="center" wrapText="1" readingOrder="2"/>
    </xf>
    <xf numFmtId="3" fontId="9" fillId="2" borderId="76" xfId="0" applyNumberFormat="1" applyFont="1" applyFill="1" applyBorder="1" applyAlignment="1">
      <alignment vertical="center" wrapText="1" readingOrder="2"/>
    </xf>
    <xf numFmtId="3" fontId="9" fillId="2" borderId="75" xfId="0" applyNumberFormat="1" applyFont="1" applyFill="1" applyBorder="1" applyAlignment="1">
      <alignment horizontal="center" vertical="center" wrapText="1" readingOrder="2"/>
    </xf>
    <xf numFmtId="3" fontId="15" fillId="2" borderId="83" xfId="0" applyNumberFormat="1" applyFont="1" applyFill="1" applyBorder="1" applyAlignment="1">
      <alignment horizontal="center" vertical="center" wrapText="1" readingOrder="2"/>
    </xf>
    <xf numFmtId="3" fontId="15" fillId="2" borderId="84" xfId="0" applyNumberFormat="1" applyFont="1" applyFill="1" applyBorder="1" applyAlignment="1">
      <alignment horizontal="center" vertical="center" wrapText="1" readingOrder="2"/>
    </xf>
    <xf numFmtId="3" fontId="15" fillId="0" borderId="85" xfId="0" applyNumberFormat="1" applyFont="1" applyBorder="1" applyAlignment="1">
      <alignment horizontal="center" vertical="center" wrapText="1" readingOrder="2"/>
    </xf>
    <xf numFmtId="3" fontId="15" fillId="0" borderId="80" xfId="0" applyNumberFormat="1" applyFont="1" applyBorder="1" applyAlignment="1">
      <alignment horizontal="center" vertical="center" wrapText="1" readingOrder="2"/>
    </xf>
    <xf numFmtId="3" fontId="15" fillId="0" borderId="81" xfId="0" applyNumberFormat="1" applyFont="1" applyBorder="1" applyAlignment="1">
      <alignment horizontal="center" vertical="center" wrapText="1" readingOrder="2"/>
    </xf>
    <xf numFmtId="0" fontId="11" fillId="0" borderId="85" xfId="0" applyFont="1" applyBorder="1" applyAlignment="1">
      <alignment vertical="center" wrapText="1" readingOrder="2"/>
    </xf>
    <xf numFmtId="3" fontId="15" fillId="0" borderId="81" xfId="0" applyNumberFormat="1" applyFont="1" applyBorder="1" applyAlignment="1">
      <alignment horizontal="center" vertical="center"/>
    </xf>
    <xf numFmtId="3" fontId="15" fillId="0" borderId="17" xfId="0" applyNumberFormat="1" applyFont="1" applyBorder="1" applyAlignment="1">
      <alignment horizontal="center" vertical="center"/>
    </xf>
    <xf numFmtId="3" fontId="15" fillId="0" borderId="80" xfId="0" applyNumberFormat="1" applyFont="1" applyBorder="1" applyAlignment="1">
      <alignment horizontal="center" vertical="center"/>
    </xf>
    <xf numFmtId="3" fontId="15" fillId="0" borderId="86" xfId="0" applyNumberFormat="1" applyFont="1" applyBorder="1" applyAlignment="1">
      <alignment horizontal="center" vertical="center"/>
    </xf>
    <xf numFmtId="3" fontId="15" fillId="0" borderId="0" xfId="0" applyNumberFormat="1" applyFont="1" applyAlignment="1">
      <alignment horizontal="center" vertical="center"/>
    </xf>
    <xf numFmtId="3" fontId="15" fillId="0" borderId="75" xfId="0" applyNumberFormat="1" applyFont="1" applyBorder="1" applyAlignment="1">
      <alignment horizontal="center" vertical="center"/>
    </xf>
    <xf numFmtId="3" fontId="15" fillId="0" borderId="78" xfId="0" applyNumberFormat="1" applyFont="1" applyBorder="1" applyAlignment="1">
      <alignment horizontal="center" vertical="center"/>
    </xf>
    <xf numFmtId="3" fontId="15" fillId="0" borderId="88" xfId="0" applyNumberFormat="1" applyFont="1" applyBorder="1" applyAlignment="1">
      <alignment horizontal="center" vertical="center"/>
    </xf>
    <xf numFmtId="3" fontId="17" fillId="0" borderId="55" xfId="0" applyNumberFormat="1" applyFont="1" applyBorder="1" applyAlignment="1">
      <alignment horizontal="center" vertical="center" wrapText="1" readingOrder="2"/>
    </xf>
    <xf numFmtId="3" fontId="11" fillId="2" borderId="40" xfId="0" applyNumberFormat="1" applyFont="1" applyFill="1" applyBorder="1" applyAlignment="1">
      <alignment horizontal="center" vertical="center" wrapText="1" readingOrder="2"/>
    </xf>
    <xf numFmtId="3" fontId="15" fillId="2" borderId="34" xfId="0" applyNumberFormat="1" applyFont="1" applyFill="1" applyBorder="1" applyAlignment="1">
      <alignment horizontal="center" vertical="center" wrapText="1" readingOrder="2"/>
    </xf>
    <xf numFmtId="3" fontId="15" fillId="2" borderId="90" xfId="0" applyNumberFormat="1" applyFont="1" applyFill="1" applyBorder="1" applyAlignment="1">
      <alignment horizontal="center" vertical="center" wrapText="1" readingOrder="2"/>
    </xf>
    <xf numFmtId="3" fontId="15" fillId="2" borderId="35" xfId="0" applyNumberFormat="1" applyFont="1" applyFill="1" applyBorder="1" applyAlignment="1">
      <alignment horizontal="center" vertical="center" wrapText="1" readingOrder="2"/>
    </xf>
    <xf numFmtId="3" fontId="15" fillId="2" borderId="92" xfId="0" applyNumberFormat="1" applyFont="1" applyFill="1" applyBorder="1" applyAlignment="1">
      <alignment horizontal="center" vertical="center" wrapText="1" readingOrder="2"/>
    </xf>
    <xf numFmtId="3" fontId="15" fillId="2" borderId="91" xfId="0" applyNumberFormat="1" applyFont="1" applyFill="1" applyBorder="1" applyAlignment="1">
      <alignment vertical="center" wrapText="1" readingOrder="2"/>
    </xf>
    <xf numFmtId="3" fontId="14" fillId="2" borderId="56" xfId="0" applyNumberFormat="1" applyFont="1" applyFill="1" applyBorder="1" applyAlignment="1">
      <alignment horizontal="center" vertical="center" wrapText="1" readingOrder="2"/>
    </xf>
    <xf numFmtId="3" fontId="14" fillId="0" borderId="56" xfId="0" applyNumberFormat="1" applyFont="1" applyBorder="1" applyAlignment="1">
      <alignment vertical="center" wrapText="1" readingOrder="2"/>
    </xf>
    <xf numFmtId="3" fontId="14" fillId="0" borderId="59" xfId="0" applyNumberFormat="1" applyFont="1" applyBorder="1" applyAlignment="1">
      <alignment horizontal="center" vertical="center" wrapText="1" readingOrder="2"/>
    </xf>
    <xf numFmtId="3" fontId="14" fillId="0" borderId="54" xfId="0" applyNumberFormat="1" applyFont="1" applyBorder="1" applyAlignment="1">
      <alignment horizontal="center" vertical="center" wrapText="1" readingOrder="2"/>
    </xf>
    <xf numFmtId="3" fontId="14" fillId="0" borderId="60" xfId="0" applyNumberFormat="1" applyFont="1" applyBorder="1" applyAlignment="1">
      <alignment vertical="center" wrapText="1" readingOrder="2"/>
    </xf>
    <xf numFmtId="3" fontId="14" fillId="0" borderId="93" xfId="0" applyNumberFormat="1" applyFont="1" applyBorder="1" applyAlignment="1">
      <alignment horizontal="center" vertical="center" wrapText="1" readingOrder="2"/>
    </xf>
    <xf numFmtId="3" fontId="14" fillId="2" borderId="59" xfId="0" applyNumberFormat="1" applyFont="1" applyFill="1" applyBorder="1" applyAlignment="1">
      <alignment horizontal="center" vertical="center" wrapText="1" readingOrder="2"/>
    </xf>
    <xf numFmtId="3" fontId="14" fillId="2" borderId="60" xfId="0" applyNumberFormat="1" applyFont="1" applyFill="1" applyBorder="1" applyAlignment="1">
      <alignment horizontal="center" vertical="center" wrapText="1" readingOrder="2"/>
    </xf>
    <xf numFmtId="3" fontId="14" fillId="2" borderId="94" xfId="0" applyNumberFormat="1" applyFont="1" applyFill="1" applyBorder="1" applyAlignment="1">
      <alignment horizontal="center" vertical="center" wrapText="1" readingOrder="2"/>
    </xf>
    <xf numFmtId="3" fontId="15" fillId="0" borderId="11" xfId="0" applyNumberFormat="1" applyFont="1" applyBorder="1" applyAlignment="1">
      <alignment vertical="center" wrapText="1" readingOrder="2"/>
    </xf>
    <xf numFmtId="3" fontId="14" fillId="0" borderId="95" xfId="0" applyNumberFormat="1" applyFont="1" applyBorder="1" applyAlignment="1">
      <alignment horizontal="center" vertical="center" wrapText="1" readingOrder="2"/>
    </xf>
    <xf numFmtId="0" fontId="13" fillId="2" borderId="19" xfId="0" applyFont="1" applyFill="1" applyBorder="1" applyAlignment="1">
      <alignment horizontal="right" vertical="center" wrapText="1" readingOrder="2"/>
    </xf>
    <xf numFmtId="0" fontId="14" fillId="2" borderId="3" xfId="0" applyFont="1" applyFill="1" applyBorder="1" applyAlignment="1">
      <alignment horizontal="center" vertical="center" wrapText="1" readingOrder="2"/>
    </xf>
    <xf numFmtId="3" fontId="12" fillId="2" borderId="3" xfId="0" applyNumberFormat="1" applyFont="1" applyFill="1" applyBorder="1" applyAlignment="1">
      <alignment horizontal="center" vertical="center" wrapText="1" readingOrder="2"/>
    </xf>
    <xf numFmtId="3" fontId="15" fillId="2" borderId="34" xfId="0" applyNumberFormat="1" applyFont="1" applyFill="1" applyBorder="1" applyAlignment="1">
      <alignment vertical="center" wrapText="1" readingOrder="2"/>
    </xf>
    <xf numFmtId="3" fontId="15" fillId="2" borderId="75" xfId="0" applyNumberFormat="1" applyFont="1" applyFill="1" applyBorder="1" applyAlignment="1">
      <alignment horizontal="center" vertical="center" wrapText="1" readingOrder="2"/>
    </xf>
    <xf numFmtId="3" fontId="14" fillId="0" borderId="60" xfId="0" applyNumberFormat="1" applyFont="1" applyBorder="1" applyAlignment="1">
      <alignment horizontal="center" vertical="center" wrapText="1" readingOrder="2"/>
    </xf>
    <xf numFmtId="3" fontId="15" fillId="0" borderId="3" xfId="0" applyNumberFormat="1" applyFont="1" applyBorder="1" applyAlignment="1">
      <alignment horizontal="right" vertical="center" wrapText="1" readingOrder="2"/>
    </xf>
    <xf numFmtId="3" fontId="14" fillId="2" borderId="60" xfId="0" applyNumberFormat="1" applyFont="1" applyFill="1" applyBorder="1" applyAlignment="1">
      <alignment vertical="center" wrapText="1" readingOrder="2"/>
    </xf>
    <xf numFmtId="3" fontId="14" fillId="2" borderId="56" xfId="0" applyNumberFormat="1" applyFont="1" applyFill="1" applyBorder="1" applyAlignment="1">
      <alignment vertical="center" wrapText="1" readingOrder="2"/>
    </xf>
    <xf numFmtId="3" fontId="14" fillId="2" borderId="59" xfId="0" applyNumberFormat="1" applyFont="1" applyFill="1" applyBorder="1" applyAlignment="1">
      <alignment vertical="center" wrapText="1" readingOrder="2"/>
    </xf>
    <xf numFmtId="3" fontId="14" fillId="2" borderId="54" xfId="0" applyNumberFormat="1" applyFont="1" applyFill="1" applyBorder="1" applyAlignment="1">
      <alignment horizontal="center" vertical="center" wrapText="1" readingOrder="2"/>
    </xf>
    <xf numFmtId="3" fontId="14" fillId="2" borderId="96" xfId="0" applyNumberFormat="1" applyFont="1" applyFill="1" applyBorder="1" applyAlignment="1">
      <alignment horizontal="center" vertical="center" wrapText="1" readingOrder="2"/>
    </xf>
    <xf numFmtId="3" fontId="14" fillId="2" borderId="54" xfId="0" applyNumberFormat="1" applyFont="1" applyFill="1" applyBorder="1" applyAlignment="1">
      <alignment vertical="center" wrapText="1" readingOrder="2"/>
    </xf>
    <xf numFmtId="3" fontId="15" fillId="0" borderId="97" xfId="0" applyNumberFormat="1" applyFont="1" applyBorder="1" applyAlignment="1">
      <alignment horizontal="center" vertical="center" wrapText="1" readingOrder="2"/>
    </xf>
    <xf numFmtId="3" fontId="9" fillId="2" borderId="64" xfId="0" applyNumberFormat="1" applyFont="1" applyFill="1" applyBorder="1" applyAlignment="1">
      <alignment horizontal="center" vertical="center" wrapText="1" readingOrder="2"/>
    </xf>
    <xf numFmtId="3" fontId="15" fillId="2" borderId="76" xfId="0" applyNumberFormat="1" applyFont="1" applyFill="1" applyBorder="1" applyAlignment="1">
      <alignment vertical="center" wrapText="1" readingOrder="2"/>
    </xf>
    <xf numFmtId="3" fontId="14" fillId="2" borderId="93" xfId="0" applyNumberFormat="1" applyFont="1" applyFill="1" applyBorder="1" applyAlignment="1">
      <alignment vertical="center" wrapText="1" readingOrder="2"/>
    </xf>
    <xf numFmtId="3" fontId="15" fillId="2" borderId="79" xfId="0" applyNumberFormat="1" applyFont="1" applyFill="1" applyBorder="1" applyAlignment="1">
      <alignment horizontal="center" vertical="center" wrapText="1" readingOrder="2"/>
    </xf>
    <xf numFmtId="0" fontId="5" fillId="2" borderId="0" xfId="0" applyFont="1" applyFill="1"/>
    <xf numFmtId="0" fontId="9" fillId="2" borderId="19" xfId="0" applyFont="1" applyFill="1" applyBorder="1" applyAlignment="1">
      <alignment horizontal="right" vertical="center" wrapText="1" readingOrder="2"/>
    </xf>
    <xf numFmtId="0" fontId="16" fillId="2" borderId="3" xfId="0" applyFont="1" applyFill="1" applyBorder="1" applyAlignment="1">
      <alignment horizontal="center" vertical="center" wrapText="1" readingOrder="2"/>
    </xf>
    <xf numFmtId="3" fontId="15" fillId="2" borderId="3" xfId="0" applyNumberFormat="1" applyFont="1" applyFill="1" applyBorder="1" applyAlignment="1">
      <alignment horizontal="center" vertical="center" wrapText="1" readingOrder="2"/>
    </xf>
    <xf numFmtId="0" fontId="12" fillId="2" borderId="19" xfId="0" applyFont="1" applyFill="1" applyBorder="1" applyAlignment="1">
      <alignment horizontal="right" vertical="center" wrapText="1" readingOrder="2"/>
    </xf>
    <xf numFmtId="0" fontId="12" fillId="2" borderId="65" xfId="0" applyFont="1" applyFill="1" applyBorder="1" applyAlignment="1">
      <alignment horizontal="right" vertical="center" wrapText="1" readingOrder="2"/>
    </xf>
    <xf numFmtId="0" fontId="12" fillId="2" borderId="12" xfId="0" applyFont="1" applyFill="1" applyBorder="1" applyAlignment="1">
      <alignment horizontal="right" vertical="center" wrapText="1" readingOrder="2"/>
    </xf>
    <xf numFmtId="3" fontId="14" fillId="0" borderId="96" xfId="0" applyNumberFormat="1" applyFont="1" applyBorder="1" applyAlignment="1">
      <alignment horizontal="center" vertical="center" wrapText="1" readingOrder="2"/>
    </xf>
    <xf numFmtId="3" fontId="15" fillId="0" borderId="98" xfId="0" applyNumberFormat="1" applyFont="1" applyBorder="1" applyAlignment="1">
      <alignment horizontal="center" vertical="center" wrapText="1" readingOrder="2"/>
    </xf>
    <xf numFmtId="3" fontId="14" fillId="0" borderId="93" xfId="0" applyNumberFormat="1" applyFont="1" applyBorder="1" applyAlignment="1">
      <alignment vertical="center" wrapText="1" readingOrder="2"/>
    </xf>
    <xf numFmtId="0" fontId="12" fillId="0" borderId="0" xfId="0" applyFont="1" applyAlignment="1">
      <alignment vertical="center" wrapText="1"/>
    </xf>
    <xf numFmtId="3" fontId="14" fillId="0" borderId="61" xfId="0" applyNumberFormat="1" applyFont="1" applyBorder="1" applyAlignment="1">
      <alignment horizontal="center" vertical="center" wrapText="1" readingOrder="2"/>
    </xf>
    <xf numFmtId="3" fontId="15" fillId="0" borderId="56" xfId="0" applyNumberFormat="1" applyFont="1" applyBorder="1" applyAlignment="1">
      <alignment horizontal="center" vertical="center" wrapText="1" readingOrder="2"/>
    </xf>
    <xf numFmtId="0" fontId="9" fillId="0" borderId="65" xfId="0" applyFont="1" applyBorder="1" applyAlignment="1">
      <alignment horizontal="right" vertical="center" wrapText="1" readingOrder="2"/>
    </xf>
    <xf numFmtId="0" fontId="15" fillId="2" borderId="5" xfId="0" applyFont="1" applyFill="1" applyBorder="1" applyAlignment="1">
      <alignment horizontal="center" vertical="center" wrapText="1" readingOrder="2"/>
    </xf>
    <xf numFmtId="0" fontId="20" fillId="0" borderId="19" xfId="0" applyFont="1" applyBorder="1" applyAlignment="1">
      <alignment horizontal="right" vertical="center" wrapText="1" readingOrder="2"/>
    </xf>
    <xf numFmtId="3" fontId="15" fillId="0" borderId="100" xfId="0" applyNumberFormat="1" applyFont="1" applyBorder="1" applyAlignment="1">
      <alignment vertical="center" wrapText="1" readingOrder="2"/>
    </xf>
    <xf numFmtId="3" fontId="14" fillId="0" borderId="54" xfId="0" applyNumberFormat="1" applyFont="1" applyBorder="1" applyAlignment="1">
      <alignment vertical="center" wrapText="1" readingOrder="2"/>
    </xf>
    <xf numFmtId="3" fontId="14" fillId="0" borderId="61" xfId="0" applyNumberFormat="1" applyFont="1" applyBorder="1" applyAlignment="1">
      <alignment vertical="center" wrapText="1" readingOrder="2"/>
    </xf>
    <xf numFmtId="3" fontId="14" fillId="2" borderId="3" xfId="0" applyNumberFormat="1" applyFont="1" applyFill="1" applyBorder="1" applyAlignment="1">
      <alignment horizontal="center" vertical="center" wrapText="1" readingOrder="2"/>
    </xf>
    <xf numFmtId="0" fontId="16" fillId="2" borderId="1" xfId="0" applyFont="1" applyFill="1" applyBorder="1" applyAlignment="1">
      <alignment horizontal="center" vertical="center" wrapText="1" readingOrder="2"/>
    </xf>
    <xf numFmtId="3" fontId="15" fillId="2" borderId="86" xfId="0" applyNumberFormat="1" applyFont="1" applyFill="1" applyBorder="1" applyAlignment="1">
      <alignment horizontal="center" vertical="center" wrapText="1" readingOrder="2"/>
    </xf>
    <xf numFmtId="0" fontId="13" fillId="0" borderId="101" xfId="0" applyFont="1" applyBorder="1" applyAlignment="1">
      <alignment horizontal="right" vertical="center" wrapText="1" readingOrder="2"/>
    </xf>
    <xf numFmtId="0" fontId="13" fillId="0" borderId="15" xfId="0" applyFont="1" applyBorder="1" applyAlignment="1">
      <alignment horizontal="right" vertical="center" wrapText="1" readingOrder="2"/>
    </xf>
    <xf numFmtId="0" fontId="12" fillId="0" borderId="102" xfId="0" applyFont="1" applyBorder="1" applyAlignment="1">
      <alignment horizontal="right" vertical="center" wrapText="1" readingOrder="2"/>
    </xf>
    <xf numFmtId="0" fontId="16" fillId="2" borderId="68" xfId="0" applyFont="1" applyFill="1" applyBorder="1" applyAlignment="1">
      <alignment horizontal="center" vertical="center" wrapText="1" readingOrder="2"/>
    </xf>
    <xf numFmtId="3" fontId="15" fillId="2" borderId="68" xfId="0" applyNumberFormat="1" applyFont="1" applyFill="1" applyBorder="1" applyAlignment="1">
      <alignment horizontal="center" vertical="center" wrapText="1" readingOrder="2"/>
    </xf>
    <xf numFmtId="3" fontId="15" fillId="2" borderId="103" xfId="0" applyNumberFormat="1" applyFont="1" applyFill="1" applyBorder="1" applyAlignment="1">
      <alignment horizontal="center" vertical="center" wrapText="1" readingOrder="2"/>
    </xf>
    <xf numFmtId="3" fontId="14" fillId="2" borderId="61" xfId="0" applyNumberFormat="1" applyFont="1" applyFill="1" applyBorder="1" applyAlignment="1">
      <alignment vertical="center" wrapText="1" readingOrder="2"/>
    </xf>
    <xf numFmtId="3" fontId="15" fillId="0" borderId="87" xfId="0" applyNumberFormat="1" applyFont="1" applyBorder="1" applyAlignment="1">
      <alignment horizontal="center" vertical="center" wrapText="1" readingOrder="2"/>
    </xf>
    <xf numFmtId="3" fontId="15" fillId="2" borderId="99" xfId="0" applyNumberFormat="1" applyFont="1" applyFill="1" applyBorder="1" applyAlignment="1">
      <alignment horizontal="center" vertical="center"/>
    </xf>
    <xf numFmtId="3" fontId="15" fillId="2" borderId="104" xfId="0" applyNumberFormat="1" applyFont="1" applyFill="1" applyBorder="1" applyAlignment="1">
      <alignment horizontal="center" vertical="center"/>
    </xf>
    <xf numFmtId="3" fontId="15" fillId="0" borderId="105" xfId="0" applyNumberFormat="1" applyFont="1" applyBorder="1" applyAlignment="1">
      <alignment horizontal="center" vertical="center"/>
    </xf>
    <xf numFmtId="3" fontId="15" fillId="2" borderId="106" xfId="0" applyNumberFormat="1" applyFont="1" applyFill="1" applyBorder="1" applyAlignment="1">
      <alignment horizontal="center" vertical="center"/>
    </xf>
    <xf numFmtId="0" fontId="9" fillId="0" borderId="69" xfId="0" applyFont="1" applyBorder="1" applyAlignment="1">
      <alignment horizontal="right" vertical="center" wrapText="1" readingOrder="2"/>
    </xf>
    <xf numFmtId="0" fontId="9" fillId="2" borderId="46" xfId="0" applyFont="1" applyFill="1" applyBorder="1" applyAlignment="1">
      <alignment horizontal="right" vertical="center" wrapText="1" readingOrder="2"/>
    </xf>
    <xf numFmtId="0" fontId="9" fillId="0" borderId="14" xfId="0" applyFont="1" applyBorder="1" applyAlignment="1">
      <alignment horizontal="right" vertical="center" wrapText="1" readingOrder="2"/>
    </xf>
    <xf numFmtId="0" fontId="12" fillId="2" borderId="107" xfId="0" applyFont="1" applyFill="1" applyBorder="1" applyAlignment="1">
      <alignment horizontal="center" vertical="center" wrapText="1" readingOrder="2"/>
    </xf>
    <xf numFmtId="49" fontId="13" fillId="2" borderId="37" xfId="0" applyNumberFormat="1" applyFont="1" applyFill="1" applyBorder="1" applyAlignment="1">
      <alignment vertical="center" wrapText="1" readingOrder="2"/>
    </xf>
    <xf numFmtId="49" fontId="13" fillId="2" borderId="39" xfId="0" applyNumberFormat="1" applyFont="1" applyFill="1" applyBorder="1" applyAlignment="1">
      <alignment vertical="center" wrapText="1" readingOrder="2"/>
    </xf>
    <xf numFmtId="0" fontId="13" fillId="2" borderId="37" xfId="0" applyFont="1" applyFill="1" applyBorder="1" applyAlignment="1">
      <alignment horizontal="center" vertical="center" wrapText="1" readingOrder="2"/>
    </xf>
    <xf numFmtId="0" fontId="13" fillId="2" borderId="39" xfId="0" applyFont="1" applyFill="1" applyBorder="1" applyAlignment="1">
      <alignment horizontal="center" vertical="center" wrapText="1" readingOrder="2"/>
    </xf>
    <xf numFmtId="3" fontId="14" fillId="0" borderId="18" xfId="0" applyNumberFormat="1" applyFont="1" applyBorder="1" applyAlignment="1">
      <alignment horizontal="center" vertical="center" wrapText="1" readingOrder="2"/>
    </xf>
    <xf numFmtId="3" fontId="14" fillId="0" borderId="16" xfId="0" applyNumberFormat="1" applyFont="1" applyBorder="1" applyAlignment="1">
      <alignment horizontal="center" vertical="center" wrapText="1" readingOrder="2"/>
    </xf>
    <xf numFmtId="3" fontId="14" fillId="0" borderId="24" xfId="0" applyNumberFormat="1" applyFont="1" applyBorder="1" applyAlignment="1">
      <alignment horizontal="center" vertical="center" wrapText="1" readingOrder="2"/>
    </xf>
    <xf numFmtId="3" fontId="14" fillId="0" borderId="31" xfId="0" applyNumberFormat="1" applyFont="1" applyBorder="1" applyAlignment="1">
      <alignment horizontal="center" vertical="center" wrapText="1" readingOrder="2"/>
    </xf>
    <xf numFmtId="3" fontId="14" fillId="0" borderId="13" xfId="0" applyNumberFormat="1" applyFont="1" applyBorder="1" applyAlignment="1">
      <alignment horizontal="center" vertical="center" wrapText="1" readingOrder="2"/>
    </xf>
    <xf numFmtId="3" fontId="14" fillId="0" borderId="30" xfId="0" applyNumberFormat="1" applyFont="1" applyBorder="1" applyAlignment="1">
      <alignment horizontal="center" vertical="center" wrapText="1" readingOrder="2"/>
    </xf>
    <xf numFmtId="3" fontId="14" fillId="2" borderId="18" xfId="0" applyNumberFormat="1" applyFont="1" applyFill="1" applyBorder="1" applyAlignment="1">
      <alignment horizontal="center" vertical="center" wrapText="1" readingOrder="2"/>
    </xf>
    <xf numFmtId="3" fontId="14" fillId="2" borderId="16" xfId="0" applyNumberFormat="1" applyFont="1" applyFill="1" applyBorder="1" applyAlignment="1">
      <alignment horizontal="center" vertical="center" wrapText="1" readingOrder="2"/>
    </xf>
    <xf numFmtId="3" fontId="14" fillId="2" borderId="24" xfId="0" applyNumberFormat="1" applyFont="1" applyFill="1" applyBorder="1" applyAlignment="1">
      <alignment horizontal="center" vertical="center" wrapText="1" readingOrder="2"/>
    </xf>
    <xf numFmtId="3" fontId="15" fillId="2" borderId="31" xfId="0" applyNumberFormat="1" applyFont="1" applyFill="1" applyBorder="1" applyAlignment="1">
      <alignment horizontal="center" vertical="center" wrapText="1" readingOrder="2"/>
    </xf>
    <xf numFmtId="3" fontId="15" fillId="2" borderId="13" xfId="0" applyNumberFormat="1" applyFont="1" applyFill="1" applyBorder="1" applyAlignment="1">
      <alignment horizontal="center" vertical="center" wrapText="1" readingOrder="2"/>
    </xf>
    <xf numFmtId="3" fontId="15" fillId="2" borderId="30" xfId="0" applyNumberFormat="1" applyFont="1" applyFill="1" applyBorder="1" applyAlignment="1">
      <alignment horizontal="center" vertical="center" wrapText="1" readingOrder="2"/>
    </xf>
    <xf numFmtId="3" fontId="14" fillId="0" borderId="93" xfId="0" applyNumberFormat="1" applyFont="1" applyBorder="1" applyAlignment="1">
      <alignment horizontal="center" vertical="center" wrapText="1" readingOrder="2"/>
    </xf>
    <xf numFmtId="3" fontId="14" fillId="0" borderId="61" xfId="0" applyNumberFormat="1" applyFont="1" applyBorder="1" applyAlignment="1">
      <alignment horizontal="center" vertical="center" wrapText="1" readingOrder="2"/>
    </xf>
    <xf numFmtId="3" fontId="14" fillId="0" borderId="60" xfId="0" applyNumberFormat="1" applyFont="1" applyBorder="1" applyAlignment="1">
      <alignment horizontal="center" vertical="center" wrapText="1" readingOrder="2"/>
    </xf>
    <xf numFmtId="3" fontId="14" fillId="0" borderId="56" xfId="0" applyNumberFormat="1" applyFont="1" applyBorder="1" applyAlignment="1">
      <alignment horizontal="center" vertical="center" wrapText="1" readingOrder="2"/>
    </xf>
    <xf numFmtId="3" fontId="15" fillId="2" borderId="91" xfId="0" applyNumberFormat="1" applyFont="1" applyFill="1" applyBorder="1" applyAlignment="1">
      <alignment horizontal="center" vertical="center" wrapText="1" readingOrder="2"/>
    </xf>
    <xf numFmtId="3" fontId="15" fillId="2" borderId="34" xfId="0" applyNumberFormat="1" applyFont="1" applyFill="1" applyBorder="1" applyAlignment="1">
      <alignment horizontal="center" vertical="center" wrapText="1" readingOrder="2"/>
    </xf>
    <xf numFmtId="0" fontId="13" fillId="2" borderId="38" xfId="0" applyFont="1" applyFill="1" applyBorder="1" applyAlignment="1">
      <alignment horizontal="center" vertical="center" wrapText="1" readingOrder="2"/>
    </xf>
    <xf numFmtId="3" fontId="15" fillId="2" borderId="35" xfId="0" applyNumberFormat="1" applyFont="1" applyFill="1" applyBorder="1" applyAlignment="1">
      <alignment horizontal="center" vertical="center" wrapText="1" readingOrder="2"/>
    </xf>
    <xf numFmtId="0" fontId="6" fillId="0" borderId="0" xfId="0" applyFont="1" applyAlignment="1">
      <alignment horizontal="center"/>
    </xf>
    <xf numFmtId="3" fontId="6" fillId="0" borderId="0" xfId="0" applyNumberFormat="1" applyFont="1" applyAlignment="1">
      <alignment horizontal="center"/>
    </xf>
    <xf numFmtId="3" fontId="15" fillId="2" borderId="91" xfId="0" applyNumberFormat="1" applyFont="1" applyFill="1" applyBorder="1" applyAlignment="1">
      <alignment horizontal="center" vertical="center"/>
    </xf>
    <xf numFmtId="3" fontId="15" fillId="2" borderId="34" xfId="0" applyNumberFormat="1" applyFont="1" applyFill="1" applyBorder="1" applyAlignment="1">
      <alignment horizontal="center" vertical="center"/>
    </xf>
    <xf numFmtId="3" fontId="15" fillId="2" borderId="95" xfId="0" applyNumberFormat="1" applyFont="1" applyFill="1" applyBorder="1" applyAlignment="1">
      <alignment horizontal="center" vertical="center"/>
    </xf>
    <xf numFmtId="3" fontId="15" fillId="2" borderId="54" xfId="0" applyNumberFormat="1" applyFont="1" applyFill="1" applyBorder="1" applyAlignment="1">
      <alignment horizontal="center" vertical="center"/>
    </xf>
    <xf numFmtId="3" fontId="15" fillId="2" borderId="96" xfId="0" applyNumberFormat="1" applyFont="1" applyFill="1" applyBorder="1" applyAlignment="1">
      <alignment horizontal="center" vertical="center"/>
    </xf>
    <xf numFmtId="0" fontId="8" fillId="0" borderId="55" xfId="0" applyFont="1" applyBorder="1" applyAlignment="1">
      <alignment horizontal="center" vertical="center" wrapText="1" readingOrder="2"/>
    </xf>
    <xf numFmtId="0" fontId="8" fillId="0" borderId="52" xfId="0" applyFont="1" applyBorder="1" applyAlignment="1">
      <alignment horizontal="center" vertical="center" wrapText="1" readingOrder="2"/>
    </xf>
    <xf numFmtId="0" fontId="8" fillId="0" borderId="51" xfId="0" applyFont="1" applyBorder="1" applyAlignment="1">
      <alignment horizontal="center" vertical="center" wrapText="1" readingOrder="2"/>
    </xf>
    <xf numFmtId="0" fontId="8" fillId="0" borderId="40" xfId="0" applyFont="1" applyBorder="1" applyAlignment="1">
      <alignment horizontal="center" vertical="center" wrapText="1" readingOrder="2"/>
    </xf>
    <xf numFmtId="0" fontId="13" fillId="2" borderId="6" xfId="0" applyFont="1" applyFill="1" applyBorder="1" applyAlignment="1">
      <alignment horizontal="center" vertical="center" wrapText="1" readingOrder="2"/>
    </xf>
    <xf numFmtId="3" fontId="15" fillId="2" borderId="36" xfId="0" applyNumberFormat="1" applyFont="1" applyFill="1" applyBorder="1" applyAlignment="1">
      <alignment horizontal="center" vertical="center" wrapText="1" readingOrder="2"/>
    </xf>
    <xf numFmtId="3" fontId="15" fillId="2" borderId="89" xfId="0" applyNumberFormat="1" applyFont="1" applyFill="1" applyBorder="1" applyAlignment="1">
      <alignment horizontal="center" vertical="center" wrapText="1" readingOrder="2"/>
    </xf>
    <xf numFmtId="3" fontId="14" fillId="0" borderId="59" xfId="0" applyNumberFormat="1" applyFont="1" applyBorder="1" applyAlignment="1">
      <alignment horizontal="center" vertical="center" wrapText="1" readingOrder="2"/>
    </xf>
    <xf numFmtId="49" fontId="13" fillId="2" borderId="6" xfId="0" applyNumberFormat="1" applyFont="1" applyFill="1" applyBorder="1" applyAlignment="1">
      <alignment horizontal="center" vertical="center" wrapText="1" readingOrder="2"/>
    </xf>
    <xf numFmtId="3" fontId="15" fillId="2" borderId="33" xfId="0" applyNumberFormat="1" applyFont="1" applyFill="1" applyBorder="1" applyAlignment="1">
      <alignment horizontal="center" vertical="center" wrapText="1" readingOrder="2"/>
    </xf>
    <xf numFmtId="3" fontId="15" fillId="0" borderId="11" xfId="0" applyNumberFormat="1" applyFont="1" applyBorder="1" applyAlignment="1">
      <alignment horizontal="center" vertical="center" wrapText="1" readingOrder="2"/>
    </xf>
    <xf numFmtId="3" fontId="15" fillId="0" borderId="23" xfId="0" applyNumberFormat="1" applyFont="1" applyBorder="1" applyAlignment="1">
      <alignment horizontal="center" vertical="center" wrapText="1" readingOrder="2"/>
    </xf>
    <xf numFmtId="3" fontId="15" fillId="0" borderId="17" xfId="0" applyNumberFormat="1" applyFont="1" applyBorder="1" applyAlignment="1">
      <alignment horizontal="center" vertical="center" wrapText="1" readingOrder="2"/>
    </xf>
    <xf numFmtId="3" fontId="15" fillId="0" borderId="79" xfId="0" applyNumberFormat="1" applyFont="1" applyBorder="1" applyAlignment="1">
      <alignment horizontal="center" vertical="center" wrapText="1" readingOrder="2"/>
    </xf>
    <xf numFmtId="3" fontId="15" fillId="2" borderId="95" xfId="0" applyNumberFormat="1" applyFont="1" applyFill="1" applyBorder="1" applyAlignment="1">
      <alignment horizontal="center" vertical="center" wrapText="1" readingOrder="2"/>
    </xf>
    <xf numFmtId="3" fontId="15" fillId="2" borderId="54" xfId="0" applyNumberFormat="1" applyFont="1" applyFill="1" applyBorder="1" applyAlignment="1">
      <alignment horizontal="center" vertical="center" wrapText="1" readingOrder="2"/>
    </xf>
    <xf numFmtId="3" fontId="15" fillId="2" borderId="96" xfId="0" applyNumberFormat="1" applyFont="1" applyFill="1" applyBorder="1" applyAlignment="1">
      <alignment horizontal="center" vertical="center" wrapText="1" readingOrder="2"/>
    </xf>
    <xf numFmtId="3" fontId="15" fillId="2" borderId="18" xfId="0" applyNumberFormat="1" applyFont="1" applyFill="1" applyBorder="1" applyAlignment="1">
      <alignment horizontal="center" vertical="center" wrapText="1" readingOrder="2"/>
    </xf>
    <xf numFmtId="3" fontId="15" fillId="2" borderId="16" xfId="0" applyNumberFormat="1" applyFont="1" applyFill="1" applyBorder="1" applyAlignment="1">
      <alignment horizontal="center" vertical="center" wrapText="1" readingOrder="2"/>
    </xf>
    <xf numFmtId="3" fontId="15" fillId="2" borderId="24" xfId="0" applyNumberFormat="1" applyFont="1" applyFill="1" applyBorder="1" applyAlignment="1">
      <alignment horizontal="center" vertical="center" wrapText="1" readingOrder="2"/>
    </xf>
    <xf numFmtId="49" fontId="13" fillId="2" borderId="37" xfId="0" applyNumberFormat="1" applyFont="1" applyFill="1" applyBorder="1" applyAlignment="1">
      <alignment horizontal="center" vertical="center" wrapText="1" readingOrder="2"/>
    </xf>
    <xf numFmtId="49" fontId="13" fillId="2" borderId="39" xfId="0" applyNumberFormat="1" applyFont="1" applyFill="1" applyBorder="1" applyAlignment="1">
      <alignment horizontal="center" vertical="center" wrapText="1" readingOrder="2"/>
    </xf>
    <xf numFmtId="49" fontId="13" fillId="2" borderId="38" xfId="0" applyNumberFormat="1" applyFont="1" applyFill="1" applyBorder="1" applyAlignment="1">
      <alignment horizontal="center" vertical="center" wrapText="1" readingOrder="2"/>
    </xf>
    <xf numFmtId="3" fontId="15" fillId="2" borderId="17" xfId="0" applyNumberFormat="1" applyFont="1" applyFill="1" applyBorder="1" applyAlignment="1">
      <alignment horizontal="center" vertical="center" wrapText="1" readingOrder="2"/>
    </xf>
    <xf numFmtId="3" fontId="15" fillId="2" borderId="75" xfId="0" applyNumberFormat="1" applyFont="1" applyFill="1" applyBorder="1" applyAlignment="1">
      <alignment horizontal="center" vertical="center" wrapText="1" readingOrder="2"/>
    </xf>
    <xf numFmtId="3" fontId="15" fillId="2" borderId="35" xfId="0" applyNumberFormat="1" applyFont="1" applyFill="1" applyBorder="1" applyAlignment="1">
      <alignment horizontal="center" vertical="center"/>
    </xf>
    <xf numFmtId="3" fontId="15" fillId="0" borderId="56" xfId="0" applyNumberFormat="1" applyFont="1" applyBorder="1" applyAlignment="1">
      <alignment horizontal="center" vertical="center" wrapText="1" readingOrder="2"/>
    </xf>
    <xf numFmtId="3" fontId="15" fillId="0" borderId="59" xfId="0" applyNumberFormat="1" applyFont="1" applyBorder="1" applyAlignment="1">
      <alignment horizontal="center" vertical="center" wrapText="1" readingOrder="2"/>
    </xf>
    <xf numFmtId="0" fontId="17" fillId="2" borderId="6" xfId="0" applyFont="1" applyFill="1" applyBorder="1" applyAlignment="1">
      <alignment horizontal="center" vertical="center" wrapText="1" readingOrder="2"/>
    </xf>
    <xf numFmtId="0" fontId="15" fillId="2" borderId="35" xfId="0" applyFont="1" applyFill="1" applyBorder="1" applyAlignment="1">
      <alignment horizontal="center" vertical="center" wrapText="1" readingOrder="2"/>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72"/>
  <sheetViews>
    <sheetView rightToLeft="1" tabSelected="1" topLeftCell="A229" zoomScaleNormal="100" workbookViewId="0">
      <selection activeCell="M232" sqref="M232"/>
    </sheetView>
  </sheetViews>
  <sheetFormatPr defaultRowHeight="21.75" x14ac:dyDescent="0.65"/>
  <cols>
    <col min="1" max="1" width="5.42578125" customWidth="1"/>
    <col min="2" max="2" width="3.42578125" customWidth="1"/>
    <col min="3" max="3" width="32.5703125" customWidth="1"/>
    <col min="4" max="4" width="4.5703125" style="12" bestFit="1" customWidth="1"/>
    <col min="5" max="5" width="13.85546875" style="14" bestFit="1" customWidth="1"/>
    <col min="6" max="6" width="12.7109375" style="8" customWidth="1"/>
    <col min="7" max="7" width="20" style="7" customWidth="1"/>
    <col min="8" max="8" width="20.85546875" style="19" customWidth="1"/>
    <col min="9" max="9" width="14.140625" style="4" customWidth="1"/>
    <col min="11" max="11" width="14.85546875" bestFit="1" customWidth="1"/>
  </cols>
  <sheetData>
    <row r="1" spans="1:11" ht="47.25" customHeight="1" thickBot="1" x14ac:dyDescent="0.5">
      <c r="B1" s="355" t="s">
        <v>75</v>
      </c>
      <c r="C1" s="356"/>
      <c r="D1" s="356"/>
      <c r="E1" s="356"/>
      <c r="F1" s="356"/>
      <c r="G1" s="357"/>
      <c r="H1" s="356"/>
      <c r="I1" s="358"/>
      <c r="J1" s="20"/>
      <c r="K1" s="20"/>
    </row>
    <row r="2" spans="1:11" s="10" customFormat="1" ht="33.75" customHeight="1" thickBot="1" x14ac:dyDescent="0.75">
      <c r="B2" s="21" t="s">
        <v>0</v>
      </c>
      <c r="C2" s="22" t="s">
        <v>1</v>
      </c>
      <c r="D2" s="23" t="s">
        <v>4</v>
      </c>
      <c r="E2" s="24" t="s">
        <v>2</v>
      </c>
      <c r="F2" s="216" t="s">
        <v>6</v>
      </c>
      <c r="G2" s="24" t="s">
        <v>117</v>
      </c>
      <c r="H2" s="251" t="s">
        <v>73</v>
      </c>
      <c r="I2" s="24" t="s">
        <v>74</v>
      </c>
      <c r="J2" s="25"/>
      <c r="K2" s="25"/>
    </row>
    <row r="3" spans="1:11" s="3" customFormat="1" ht="38.25" customHeight="1" thickBot="1" x14ac:dyDescent="0.75">
      <c r="A3" s="15"/>
      <c r="B3" s="359">
        <v>1</v>
      </c>
      <c r="C3" s="26" t="s">
        <v>26</v>
      </c>
      <c r="D3" s="27"/>
      <c r="E3" s="28"/>
      <c r="F3" s="217"/>
      <c r="G3" s="273"/>
      <c r="H3" s="156"/>
      <c r="I3" s="329">
        <f>SUM(H3:H19)</f>
        <v>26565431115</v>
      </c>
      <c r="J3" s="25"/>
      <c r="K3" s="25"/>
    </row>
    <row r="4" spans="1:11" s="3" customFormat="1" ht="43.5" customHeight="1" thickBot="1" x14ac:dyDescent="0.75">
      <c r="A4" s="15"/>
      <c r="B4" s="359"/>
      <c r="C4" s="162" t="s">
        <v>80</v>
      </c>
      <c r="D4" s="37"/>
      <c r="E4" s="38"/>
      <c r="F4" s="218"/>
      <c r="G4" s="214"/>
      <c r="H4" s="364">
        <v>11700000000</v>
      </c>
      <c r="I4" s="329"/>
      <c r="J4" s="25"/>
      <c r="K4" s="25"/>
    </row>
    <row r="5" spans="1:11" s="3" customFormat="1" ht="102" customHeight="1" thickBot="1" x14ac:dyDescent="0.75">
      <c r="A5" s="15"/>
      <c r="B5" s="359"/>
      <c r="C5" s="287" t="s">
        <v>81</v>
      </c>
      <c r="D5" s="288">
        <v>12</v>
      </c>
      <c r="E5" s="289">
        <v>500000000</v>
      </c>
      <c r="F5" s="272">
        <f>E5*D5</f>
        <v>6000000000</v>
      </c>
      <c r="G5" s="214"/>
      <c r="H5" s="345"/>
      <c r="I5" s="329"/>
      <c r="J5" s="25"/>
      <c r="K5" s="25"/>
    </row>
    <row r="6" spans="1:11" s="3" customFormat="1" ht="23.25" customHeight="1" thickBot="1" x14ac:dyDescent="0.75">
      <c r="A6" s="15"/>
      <c r="B6" s="359"/>
      <c r="C6" s="159" t="s">
        <v>82</v>
      </c>
      <c r="D6" s="160">
        <v>1</v>
      </c>
      <c r="E6" s="161">
        <v>700000000</v>
      </c>
      <c r="F6" s="220">
        <f t="shared" ref="F6" si="0">E6*1</f>
        <v>700000000</v>
      </c>
      <c r="G6" s="214"/>
      <c r="H6" s="345"/>
      <c r="I6" s="329"/>
      <c r="J6" s="25"/>
      <c r="K6" s="25"/>
    </row>
    <row r="7" spans="1:11" s="3" customFormat="1" ht="82.5" customHeight="1" thickBot="1" x14ac:dyDescent="0.75">
      <c r="A7" s="15"/>
      <c r="B7" s="359"/>
      <c r="C7" s="159" t="s">
        <v>83</v>
      </c>
      <c r="D7" s="160">
        <v>5</v>
      </c>
      <c r="E7" s="161">
        <v>250000000</v>
      </c>
      <c r="F7" s="220">
        <f>E7*D7</f>
        <v>1250000000</v>
      </c>
      <c r="G7" s="214"/>
      <c r="H7" s="345"/>
      <c r="I7" s="329"/>
      <c r="J7" s="25"/>
      <c r="K7" s="25"/>
    </row>
    <row r="8" spans="1:11" s="3" customFormat="1" ht="33" customHeight="1" thickBot="1" x14ac:dyDescent="0.75">
      <c r="A8" s="15"/>
      <c r="B8" s="359"/>
      <c r="C8" s="32" t="s">
        <v>43</v>
      </c>
      <c r="D8" s="30"/>
      <c r="E8" s="33"/>
      <c r="F8" s="219"/>
      <c r="G8" s="214">
        <f t="shared" ref="G8" si="1">F8*26.67/100</f>
        <v>0</v>
      </c>
      <c r="H8" s="345"/>
      <c r="I8" s="329"/>
      <c r="J8" s="25"/>
      <c r="K8" s="25"/>
    </row>
    <row r="9" spans="1:11" s="3" customFormat="1" ht="224.25" customHeight="1" thickBot="1" x14ac:dyDescent="0.75">
      <c r="A9" s="15"/>
      <c r="B9" s="359"/>
      <c r="C9" s="29" t="s">
        <v>84</v>
      </c>
      <c r="D9" s="288">
        <v>23</v>
      </c>
      <c r="E9" s="289">
        <v>150000000</v>
      </c>
      <c r="F9" s="219">
        <f>E9*D9</f>
        <v>3450000000</v>
      </c>
      <c r="G9" s="214"/>
      <c r="H9" s="345"/>
      <c r="I9" s="329"/>
      <c r="J9" s="25"/>
      <c r="K9" s="25"/>
    </row>
    <row r="10" spans="1:11" s="3" customFormat="1" ht="45.75" customHeight="1" thickBot="1" x14ac:dyDescent="0.75">
      <c r="A10" s="15"/>
      <c r="B10" s="359"/>
      <c r="C10" s="159" t="s">
        <v>85</v>
      </c>
      <c r="D10" s="160">
        <v>3</v>
      </c>
      <c r="E10" s="161">
        <v>100000000</v>
      </c>
      <c r="F10" s="220">
        <v>300000000</v>
      </c>
      <c r="G10" s="214"/>
      <c r="H10" s="361"/>
      <c r="I10" s="329"/>
      <c r="J10" s="25"/>
      <c r="K10" s="25"/>
    </row>
    <row r="11" spans="1:11" s="3" customFormat="1" ht="30.75" customHeight="1" thickBot="1" x14ac:dyDescent="0.75">
      <c r="A11" s="15"/>
      <c r="B11" s="359"/>
      <c r="C11" s="32" t="s">
        <v>71</v>
      </c>
      <c r="D11" s="30"/>
      <c r="E11" s="31"/>
      <c r="F11" s="219"/>
      <c r="G11" s="214"/>
      <c r="H11" s="156"/>
      <c r="I11" s="329"/>
      <c r="J11" s="25"/>
      <c r="K11" s="25"/>
    </row>
    <row r="12" spans="1:11" s="3" customFormat="1" ht="59.25" customHeight="1" thickBot="1" x14ac:dyDescent="0.75">
      <c r="A12" s="15"/>
      <c r="B12" s="359"/>
      <c r="C12" s="287" t="s">
        <v>227</v>
      </c>
      <c r="D12" s="288" t="s">
        <v>118</v>
      </c>
      <c r="E12" s="289">
        <f>F12/7</f>
        <v>333000000</v>
      </c>
      <c r="F12" s="219">
        <v>2331000000</v>
      </c>
      <c r="G12" s="214"/>
      <c r="H12" s="156">
        <v>2331000000</v>
      </c>
      <c r="I12" s="329"/>
      <c r="J12" s="25"/>
      <c r="K12" s="25"/>
    </row>
    <row r="13" spans="1:11" s="3" customFormat="1" ht="19.5" customHeight="1" thickBot="1" x14ac:dyDescent="0.75">
      <c r="A13" s="15"/>
      <c r="B13" s="359"/>
      <c r="C13" s="36" t="s">
        <v>76</v>
      </c>
      <c r="D13" s="37"/>
      <c r="E13" s="38"/>
      <c r="F13" s="218"/>
      <c r="G13" s="214"/>
      <c r="H13" s="360">
        <f>F14+F15+F16+G16</f>
        <v>1294751250</v>
      </c>
      <c r="I13" s="329"/>
      <c r="J13" s="25"/>
      <c r="K13" s="25"/>
    </row>
    <row r="14" spans="1:11" s="3" customFormat="1" ht="19.5" customHeight="1" thickBot="1" x14ac:dyDescent="0.75">
      <c r="A14" s="15"/>
      <c r="B14" s="359"/>
      <c r="C14" s="29" t="s">
        <v>77</v>
      </c>
      <c r="D14" s="30"/>
      <c r="E14" s="31">
        <v>214600000</v>
      </c>
      <c r="F14" s="219">
        <v>214600000</v>
      </c>
      <c r="G14" s="214"/>
      <c r="H14" s="345"/>
      <c r="I14" s="329"/>
      <c r="J14" s="25"/>
      <c r="K14" s="25"/>
    </row>
    <row r="15" spans="1:11" s="3" customFormat="1" ht="19.5" customHeight="1" thickBot="1" x14ac:dyDescent="0.75">
      <c r="A15" s="15"/>
      <c r="B15" s="359"/>
      <c r="C15" s="29" t="s">
        <v>78</v>
      </c>
      <c r="D15" s="30"/>
      <c r="E15" s="31">
        <v>272630000</v>
      </c>
      <c r="F15" s="219">
        <v>272630000</v>
      </c>
      <c r="G15" s="214"/>
      <c r="H15" s="345"/>
      <c r="I15" s="329"/>
      <c r="J15" s="25"/>
      <c r="K15" s="25"/>
    </row>
    <row r="16" spans="1:11" s="3" customFormat="1" ht="19.5" customHeight="1" thickBot="1" x14ac:dyDescent="0.75">
      <c r="A16" s="15"/>
      <c r="B16" s="359"/>
      <c r="C16" s="39" t="s">
        <v>79</v>
      </c>
      <c r="D16" s="40"/>
      <c r="E16" s="41">
        <v>637500000</v>
      </c>
      <c r="F16" s="221">
        <v>637500000</v>
      </c>
      <c r="G16" s="214">
        <f>F16*26.67/100</f>
        <v>170021250.00000003</v>
      </c>
      <c r="H16" s="361"/>
      <c r="I16" s="329"/>
      <c r="J16" s="25"/>
      <c r="K16" s="25"/>
    </row>
    <row r="17" spans="1:11" s="3" customFormat="1" ht="29.25" customHeight="1" thickBot="1" x14ac:dyDescent="0.75">
      <c r="A17" s="15"/>
      <c r="B17" s="359"/>
      <c r="C17" s="32" t="s">
        <v>44</v>
      </c>
      <c r="D17" s="30"/>
      <c r="E17" s="31"/>
      <c r="F17" s="219"/>
      <c r="G17" s="214"/>
      <c r="H17" s="203"/>
      <c r="I17" s="329"/>
      <c r="J17" s="25"/>
      <c r="K17" s="25"/>
    </row>
    <row r="18" spans="1:11" s="3" customFormat="1" ht="268.5" customHeight="1" thickBot="1" x14ac:dyDescent="0.75">
      <c r="A18" s="15"/>
      <c r="B18" s="359"/>
      <c r="C18" s="155" t="s">
        <v>229</v>
      </c>
      <c r="D18" s="30">
        <v>50</v>
      </c>
      <c r="E18" s="31"/>
      <c r="F18" s="219">
        <v>7740000000</v>
      </c>
      <c r="G18" s="257">
        <f>F18*26.67/100</f>
        <v>2064258000</v>
      </c>
      <c r="H18" s="203">
        <f>F18+G18</f>
        <v>9804258000</v>
      </c>
      <c r="I18" s="329"/>
      <c r="J18" s="25"/>
      <c r="K18" s="25"/>
    </row>
    <row r="19" spans="1:11" s="3" customFormat="1" ht="57.75" customHeight="1" thickBot="1" x14ac:dyDescent="0.75">
      <c r="A19" s="15"/>
      <c r="B19" s="359"/>
      <c r="C19" s="42" t="s">
        <v>185</v>
      </c>
      <c r="D19" s="43">
        <v>48</v>
      </c>
      <c r="E19" s="44"/>
      <c r="F19" s="222">
        <v>1435421865</v>
      </c>
      <c r="G19" s="259"/>
      <c r="H19" s="253">
        <v>1435421865</v>
      </c>
      <c r="I19" s="329"/>
      <c r="J19" s="25"/>
      <c r="K19" s="25"/>
    </row>
    <row r="20" spans="1:11" s="3" customFormat="1" ht="117" customHeight="1" thickBot="1" x14ac:dyDescent="0.75">
      <c r="A20" s="15"/>
      <c r="B20" s="45">
        <v>2</v>
      </c>
      <c r="C20" s="46" t="s">
        <v>86</v>
      </c>
      <c r="D20" s="47">
        <v>12</v>
      </c>
      <c r="E20" s="48">
        <v>80000000</v>
      </c>
      <c r="F20" s="88">
        <f>E20*D20</f>
        <v>960000000</v>
      </c>
      <c r="G20" s="265">
        <f>F20*26.67/100</f>
        <v>256032000</v>
      </c>
      <c r="H20" s="56">
        <f>F20+G20</f>
        <v>1216032000</v>
      </c>
      <c r="I20" s="49">
        <f>H20</f>
        <v>1216032000</v>
      </c>
      <c r="J20" s="25"/>
      <c r="K20" s="25"/>
    </row>
    <row r="21" spans="1:11" s="3" customFormat="1" ht="53.25" customHeight="1" thickBot="1" x14ac:dyDescent="0.75">
      <c r="A21" s="15"/>
      <c r="B21" s="359">
        <v>3</v>
      </c>
      <c r="C21" s="165" t="s">
        <v>31</v>
      </c>
      <c r="D21" s="169"/>
      <c r="E21" s="163"/>
      <c r="F21" s="223"/>
      <c r="G21" s="275"/>
      <c r="H21" s="344">
        <v>7195489350</v>
      </c>
      <c r="I21" s="334">
        <f>H21</f>
        <v>7195489350</v>
      </c>
      <c r="J21" s="25"/>
      <c r="K21" s="25"/>
    </row>
    <row r="22" spans="1:11" s="3" customFormat="1" ht="24.95" customHeight="1" thickBot="1" x14ac:dyDescent="0.75">
      <c r="A22" s="15"/>
      <c r="B22" s="359"/>
      <c r="C22" s="291" t="s">
        <v>45</v>
      </c>
      <c r="D22" s="172"/>
      <c r="E22" s="167"/>
      <c r="F22" s="224"/>
      <c r="G22" s="277"/>
      <c r="H22" s="345"/>
      <c r="I22" s="335"/>
      <c r="J22" s="25"/>
      <c r="K22" s="25"/>
    </row>
    <row r="23" spans="1:11" s="3" customFormat="1" ht="24.95" customHeight="1" thickBot="1" x14ac:dyDescent="0.75">
      <c r="A23" s="15"/>
      <c r="B23" s="359"/>
      <c r="C23" s="292" t="s">
        <v>46</v>
      </c>
      <c r="D23" s="170"/>
      <c r="E23" s="164"/>
      <c r="F23" s="225"/>
      <c r="G23" s="280"/>
      <c r="H23" s="345"/>
      <c r="I23" s="335"/>
      <c r="J23" s="25"/>
      <c r="K23" s="25"/>
    </row>
    <row r="24" spans="1:11" s="3" customFormat="1" ht="24.95" customHeight="1" thickBot="1" x14ac:dyDescent="0.75">
      <c r="A24" s="15"/>
      <c r="B24" s="359"/>
      <c r="C24" s="292" t="s">
        <v>47</v>
      </c>
      <c r="D24" s="170"/>
      <c r="E24" s="164"/>
      <c r="F24" s="225"/>
      <c r="G24" s="280"/>
      <c r="H24" s="345"/>
      <c r="I24" s="335"/>
      <c r="J24" s="25"/>
      <c r="K24" s="25"/>
    </row>
    <row r="25" spans="1:11" s="3" customFormat="1" ht="24.95" customHeight="1" thickBot="1" x14ac:dyDescent="0.75">
      <c r="A25" s="15"/>
      <c r="B25" s="359"/>
      <c r="C25" s="292" t="s">
        <v>48</v>
      </c>
      <c r="D25" s="170"/>
      <c r="E25" s="164"/>
      <c r="F25" s="225"/>
      <c r="G25" s="280"/>
      <c r="H25" s="345"/>
      <c r="I25" s="335"/>
      <c r="J25" s="25"/>
      <c r="K25" s="25"/>
    </row>
    <row r="26" spans="1:11" s="3" customFormat="1" ht="38.25" customHeight="1" thickBot="1" x14ac:dyDescent="0.75">
      <c r="A26" s="15"/>
      <c r="B26" s="359"/>
      <c r="C26" s="166" t="s">
        <v>204</v>
      </c>
      <c r="D26" s="173"/>
      <c r="E26" s="168">
        <v>2735500000</v>
      </c>
      <c r="F26" s="226">
        <f>E26</f>
        <v>2735500000</v>
      </c>
      <c r="G26" s="264">
        <f>F26*26.67/100</f>
        <v>729557850</v>
      </c>
      <c r="H26" s="345"/>
      <c r="I26" s="335"/>
      <c r="J26" s="25"/>
      <c r="K26" s="25"/>
    </row>
    <row r="27" spans="1:11" s="3" customFormat="1" ht="24.95" customHeight="1" thickBot="1" x14ac:dyDescent="0.75">
      <c r="A27" s="15"/>
      <c r="B27" s="359"/>
      <c r="C27" s="290" t="s">
        <v>11</v>
      </c>
      <c r="D27" s="170"/>
      <c r="E27" s="164"/>
      <c r="F27" s="225"/>
      <c r="G27" s="263"/>
      <c r="H27" s="345"/>
      <c r="I27" s="335"/>
      <c r="J27" s="25"/>
      <c r="K27" s="25"/>
    </row>
    <row r="28" spans="1:11" s="3" customFormat="1" ht="24.95" customHeight="1" thickBot="1" x14ac:dyDescent="0.75">
      <c r="A28" s="15"/>
      <c r="B28" s="359"/>
      <c r="C28" s="290" t="s">
        <v>12</v>
      </c>
      <c r="D28" s="170"/>
      <c r="E28" s="164"/>
      <c r="F28" s="225"/>
      <c r="G28" s="278"/>
      <c r="H28" s="345"/>
      <c r="I28" s="335"/>
      <c r="J28" s="25"/>
      <c r="K28" s="25"/>
    </row>
    <row r="29" spans="1:11" s="3" customFormat="1" ht="24.95" customHeight="1" thickBot="1" x14ac:dyDescent="0.75">
      <c r="A29" s="15"/>
      <c r="B29" s="359"/>
      <c r="C29" s="290" t="s">
        <v>13</v>
      </c>
      <c r="D29" s="170"/>
      <c r="E29" s="164"/>
      <c r="F29" s="225"/>
      <c r="G29" s="278"/>
      <c r="H29" s="345"/>
      <c r="I29" s="335"/>
      <c r="J29" s="25"/>
      <c r="K29" s="25"/>
    </row>
    <row r="30" spans="1:11" s="3" customFormat="1" ht="24.95" customHeight="1" thickBot="1" x14ac:dyDescent="0.75">
      <c r="A30" s="15"/>
      <c r="B30" s="359"/>
      <c r="C30" s="290" t="s">
        <v>14</v>
      </c>
      <c r="D30" s="170"/>
      <c r="E30" s="164"/>
      <c r="F30" s="225"/>
      <c r="G30" s="278"/>
      <c r="H30" s="345"/>
      <c r="I30" s="335"/>
      <c r="J30" s="25"/>
      <c r="K30" s="25"/>
    </row>
    <row r="31" spans="1:11" s="3" customFormat="1" ht="33" customHeight="1" thickBot="1" x14ac:dyDescent="0.75">
      <c r="A31" s="15"/>
      <c r="B31" s="359"/>
      <c r="C31" s="50" t="s">
        <v>87</v>
      </c>
      <c r="D31" s="171"/>
      <c r="E31" s="106">
        <v>2945000000</v>
      </c>
      <c r="F31" s="285">
        <f>E31</f>
        <v>2945000000</v>
      </c>
      <c r="G31" s="279">
        <f>F31*26.67/100</f>
        <v>785431500</v>
      </c>
      <c r="H31" s="347"/>
      <c r="I31" s="336"/>
      <c r="J31" s="25"/>
      <c r="K31" s="25"/>
    </row>
    <row r="32" spans="1:11" s="3" customFormat="1" ht="27.75" customHeight="1" thickBot="1" x14ac:dyDescent="0.75">
      <c r="A32" s="15"/>
      <c r="B32" s="359">
        <v>4</v>
      </c>
      <c r="C32" s="51" t="s">
        <v>41</v>
      </c>
      <c r="D32" s="52"/>
      <c r="E32" s="53"/>
      <c r="F32" s="302"/>
      <c r="G32" s="295">
        <f>F32*26.67/100</f>
        <v>0</v>
      </c>
      <c r="H32" s="344">
        <f>F33+F35+F36+F37+F38+F39+F40+F41+F42+F43+F44+F45+G35+G36+G37+G38+G39+G40+G41+G42+G43+G44+G45</f>
        <v>983768000</v>
      </c>
      <c r="I32" s="328">
        <f>H32</f>
        <v>983768000</v>
      </c>
      <c r="J32" s="25"/>
      <c r="K32" s="25"/>
    </row>
    <row r="33" spans="1:11" s="3" customFormat="1" ht="63.75" customHeight="1" thickBot="1" x14ac:dyDescent="0.75">
      <c r="A33" s="15"/>
      <c r="B33" s="359"/>
      <c r="C33" s="155" t="s">
        <v>219</v>
      </c>
      <c r="D33" s="27"/>
      <c r="E33" s="31">
        <v>299750000</v>
      </c>
      <c r="F33" s="294">
        <f>E33</f>
        <v>299750000</v>
      </c>
      <c r="G33" s="303"/>
      <c r="H33" s="345"/>
      <c r="I33" s="329"/>
      <c r="J33" s="25"/>
      <c r="K33" s="25"/>
    </row>
    <row r="34" spans="1:11" s="3" customFormat="1" ht="38.25" customHeight="1" thickBot="1" x14ac:dyDescent="0.75">
      <c r="A34" s="15"/>
      <c r="B34" s="359"/>
      <c r="C34" s="301" t="s">
        <v>218</v>
      </c>
      <c r="D34" s="27"/>
      <c r="E34" s="274"/>
      <c r="F34" s="294">
        <f t="shared" ref="F34:F45" si="2">E34</f>
        <v>0</v>
      </c>
      <c r="G34" s="303"/>
      <c r="H34" s="345"/>
      <c r="I34" s="329"/>
      <c r="J34" s="25"/>
      <c r="K34" s="25"/>
    </row>
    <row r="35" spans="1:11" s="3" customFormat="1" ht="25.5" customHeight="1" thickBot="1" x14ac:dyDescent="0.75">
      <c r="A35" s="15"/>
      <c r="B35" s="359"/>
      <c r="C35" s="155" t="s">
        <v>142</v>
      </c>
      <c r="D35" s="27"/>
      <c r="E35" s="31">
        <v>70000000</v>
      </c>
      <c r="F35" s="294">
        <f t="shared" si="2"/>
        <v>70000000</v>
      </c>
      <c r="G35" s="260">
        <f>F35*26.67/100</f>
        <v>18669000.000000004</v>
      </c>
      <c r="H35" s="345"/>
      <c r="I35" s="329"/>
      <c r="J35" s="25"/>
      <c r="K35" s="25"/>
    </row>
    <row r="36" spans="1:11" s="3" customFormat="1" ht="24" customHeight="1" thickBot="1" x14ac:dyDescent="0.75">
      <c r="A36" s="15"/>
      <c r="B36" s="359"/>
      <c r="C36" s="155" t="s">
        <v>143</v>
      </c>
      <c r="D36" s="27"/>
      <c r="E36" s="31">
        <v>30000000</v>
      </c>
      <c r="F36" s="294">
        <f t="shared" si="2"/>
        <v>30000000</v>
      </c>
      <c r="G36" s="260">
        <f t="shared" ref="G36:G45" si="3">F36*26.67/100</f>
        <v>8001000</v>
      </c>
      <c r="H36" s="345"/>
      <c r="I36" s="329"/>
      <c r="J36" s="25"/>
      <c r="K36" s="25"/>
    </row>
    <row r="37" spans="1:11" s="3" customFormat="1" ht="23.25" customHeight="1" thickBot="1" x14ac:dyDescent="0.75">
      <c r="A37" s="15"/>
      <c r="B37" s="359"/>
      <c r="C37" s="155" t="s">
        <v>144</v>
      </c>
      <c r="D37" s="27"/>
      <c r="E37" s="31">
        <v>40000000</v>
      </c>
      <c r="F37" s="294">
        <f t="shared" si="2"/>
        <v>40000000</v>
      </c>
      <c r="G37" s="260">
        <f t="shared" si="3"/>
        <v>10668000.000000002</v>
      </c>
      <c r="H37" s="345"/>
      <c r="I37" s="329"/>
      <c r="J37" s="25"/>
      <c r="K37" s="25"/>
    </row>
    <row r="38" spans="1:11" s="3" customFormat="1" ht="24" customHeight="1" thickBot="1" x14ac:dyDescent="0.75">
      <c r="A38" s="15"/>
      <c r="B38" s="359"/>
      <c r="C38" s="155" t="s">
        <v>145</v>
      </c>
      <c r="D38" s="27"/>
      <c r="E38" s="31">
        <v>30000000</v>
      </c>
      <c r="F38" s="294">
        <f t="shared" si="2"/>
        <v>30000000</v>
      </c>
      <c r="G38" s="260">
        <f t="shared" si="3"/>
        <v>8001000</v>
      </c>
      <c r="H38" s="345"/>
      <c r="I38" s="329"/>
      <c r="J38" s="25"/>
      <c r="K38" s="25"/>
    </row>
    <row r="39" spans="1:11" s="3" customFormat="1" ht="25.5" customHeight="1" thickBot="1" x14ac:dyDescent="0.75">
      <c r="A39" s="15"/>
      <c r="B39" s="359"/>
      <c r="C39" s="155" t="s">
        <v>146</v>
      </c>
      <c r="D39" s="27"/>
      <c r="E39" s="31">
        <v>30000000</v>
      </c>
      <c r="F39" s="294">
        <f t="shared" si="2"/>
        <v>30000000</v>
      </c>
      <c r="G39" s="260">
        <f t="shared" si="3"/>
        <v>8001000</v>
      </c>
      <c r="H39" s="345"/>
      <c r="I39" s="329"/>
      <c r="J39" s="25"/>
      <c r="K39" s="25"/>
    </row>
    <row r="40" spans="1:11" s="3" customFormat="1" ht="26.25" customHeight="1" thickBot="1" x14ac:dyDescent="0.75">
      <c r="A40" s="15"/>
      <c r="B40" s="359"/>
      <c r="C40" s="155" t="s">
        <v>147</v>
      </c>
      <c r="D40" s="27"/>
      <c r="E40" s="31">
        <v>30000000</v>
      </c>
      <c r="F40" s="294">
        <f t="shared" si="2"/>
        <v>30000000</v>
      </c>
      <c r="G40" s="260">
        <f t="shared" si="3"/>
        <v>8001000</v>
      </c>
      <c r="H40" s="345"/>
      <c r="I40" s="329"/>
      <c r="J40" s="25"/>
      <c r="K40" s="25"/>
    </row>
    <row r="41" spans="1:11" s="3" customFormat="1" ht="26.25" customHeight="1" thickBot="1" x14ac:dyDescent="0.75">
      <c r="A41" s="15"/>
      <c r="B41" s="359"/>
      <c r="C41" s="155" t="s">
        <v>148</v>
      </c>
      <c r="D41" s="27"/>
      <c r="E41" s="31">
        <v>30000000</v>
      </c>
      <c r="F41" s="294">
        <f t="shared" si="2"/>
        <v>30000000</v>
      </c>
      <c r="G41" s="260">
        <f t="shared" si="3"/>
        <v>8001000</v>
      </c>
      <c r="H41" s="345"/>
      <c r="I41" s="329"/>
      <c r="J41" s="25"/>
      <c r="K41" s="25"/>
    </row>
    <row r="42" spans="1:11" s="3" customFormat="1" ht="27" customHeight="1" thickBot="1" x14ac:dyDescent="0.75">
      <c r="A42" s="15"/>
      <c r="B42" s="359"/>
      <c r="C42" s="155" t="s">
        <v>149</v>
      </c>
      <c r="D42" s="27"/>
      <c r="E42" s="31">
        <v>70000000</v>
      </c>
      <c r="F42" s="294">
        <f t="shared" si="2"/>
        <v>70000000</v>
      </c>
      <c r="G42" s="260">
        <f t="shared" si="3"/>
        <v>18669000.000000004</v>
      </c>
      <c r="H42" s="345"/>
      <c r="I42" s="329"/>
      <c r="J42" s="25"/>
      <c r="K42" s="25"/>
    </row>
    <row r="43" spans="1:11" s="3" customFormat="1" ht="25.5" customHeight="1" thickBot="1" x14ac:dyDescent="0.75">
      <c r="A43" s="15"/>
      <c r="B43" s="359"/>
      <c r="C43" s="155" t="s">
        <v>150</v>
      </c>
      <c r="D43" s="27"/>
      <c r="E43" s="31">
        <v>40000000</v>
      </c>
      <c r="F43" s="294">
        <f t="shared" si="2"/>
        <v>40000000</v>
      </c>
      <c r="G43" s="260">
        <f t="shared" si="3"/>
        <v>10668000.000000002</v>
      </c>
      <c r="H43" s="345"/>
      <c r="I43" s="329"/>
      <c r="J43" s="25"/>
      <c r="K43" s="25"/>
    </row>
    <row r="44" spans="1:11" s="3" customFormat="1" ht="27.75" customHeight="1" thickBot="1" x14ac:dyDescent="0.75">
      <c r="A44" s="15"/>
      <c r="B44" s="359"/>
      <c r="C44" s="155" t="s">
        <v>151</v>
      </c>
      <c r="D44" s="27"/>
      <c r="E44" s="31">
        <v>70000000</v>
      </c>
      <c r="F44" s="294">
        <f t="shared" si="2"/>
        <v>70000000</v>
      </c>
      <c r="G44" s="260">
        <f t="shared" si="3"/>
        <v>18669000.000000004</v>
      </c>
      <c r="H44" s="345"/>
      <c r="I44" s="329"/>
      <c r="J44" s="25"/>
      <c r="K44" s="25"/>
    </row>
    <row r="45" spans="1:11" s="3" customFormat="1" ht="29.25" customHeight="1" thickBot="1" x14ac:dyDescent="0.75">
      <c r="A45" s="15"/>
      <c r="B45" s="359"/>
      <c r="C45" s="54" t="s">
        <v>152</v>
      </c>
      <c r="D45" s="55"/>
      <c r="E45" s="81">
        <v>100000000</v>
      </c>
      <c r="F45" s="294">
        <f t="shared" si="2"/>
        <v>100000000</v>
      </c>
      <c r="G45" s="293">
        <f t="shared" si="3"/>
        <v>26670000</v>
      </c>
      <c r="H45" s="347"/>
      <c r="I45" s="330"/>
      <c r="J45" s="25"/>
      <c r="K45" s="25"/>
    </row>
    <row r="46" spans="1:11" s="3" customFormat="1" ht="19.5" customHeight="1" thickBot="1" x14ac:dyDescent="0.75">
      <c r="A46" s="15"/>
      <c r="B46" s="359">
        <v>5</v>
      </c>
      <c r="C46" s="57" t="s">
        <v>42</v>
      </c>
      <c r="D46" s="58"/>
      <c r="E46" s="365">
        <v>1900000000</v>
      </c>
      <c r="F46" s="367">
        <v>1900000000</v>
      </c>
      <c r="G46" s="342"/>
      <c r="H46" s="344">
        <v>1900000000</v>
      </c>
      <c r="I46" s="328">
        <f>H46</f>
        <v>1900000000</v>
      </c>
      <c r="J46" s="25"/>
      <c r="K46" s="25"/>
    </row>
    <row r="47" spans="1:11" s="3" customFormat="1" ht="44.25" customHeight="1" thickBot="1" x14ac:dyDescent="0.75">
      <c r="A47" s="15"/>
      <c r="B47" s="359"/>
      <c r="C47" s="60" t="s">
        <v>89</v>
      </c>
      <c r="D47" s="61"/>
      <c r="E47" s="366"/>
      <c r="F47" s="368"/>
      <c r="G47" s="362"/>
      <c r="H47" s="347"/>
      <c r="I47" s="330"/>
      <c r="J47" s="25"/>
      <c r="K47" s="25"/>
    </row>
    <row r="48" spans="1:11" s="3" customFormat="1" ht="39" customHeight="1" x14ac:dyDescent="0.7">
      <c r="A48" s="15"/>
      <c r="B48" s="326">
        <v>6</v>
      </c>
      <c r="C48" s="57" t="s">
        <v>119</v>
      </c>
      <c r="D48" s="58"/>
      <c r="E48" s="266"/>
      <c r="F48" s="227"/>
      <c r="G48" s="267"/>
      <c r="H48" s="369">
        <f>F49+F50+F51+F52+F53+F54+F55+G49+G51+G52</f>
        <v>9787495491.6399994</v>
      </c>
      <c r="I48" s="328">
        <f>H48</f>
        <v>9787495491.6399994</v>
      </c>
      <c r="J48" s="25"/>
      <c r="K48" s="25"/>
    </row>
    <row r="49" spans="1:11" s="3" customFormat="1" ht="30" customHeight="1" x14ac:dyDescent="0.7">
      <c r="A49" s="15"/>
      <c r="B49" s="327"/>
      <c r="C49" s="29" t="s">
        <v>153</v>
      </c>
      <c r="D49" s="27"/>
      <c r="E49" s="31">
        <v>3082239200</v>
      </c>
      <c r="F49" s="219">
        <f>E49</f>
        <v>3082239200</v>
      </c>
      <c r="G49" s="260">
        <f>F49*26.67/100</f>
        <v>822033194.63999999</v>
      </c>
      <c r="H49" s="370"/>
      <c r="I49" s="329"/>
      <c r="J49" s="25"/>
      <c r="K49" s="25"/>
    </row>
    <row r="50" spans="1:11" s="3" customFormat="1" ht="29.25" customHeight="1" x14ac:dyDescent="0.7">
      <c r="A50" s="15"/>
      <c r="B50" s="327"/>
      <c r="C50" s="29" t="s">
        <v>120</v>
      </c>
      <c r="D50" s="27"/>
      <c r="E50" s="31">
        <v>893000000</v>
      </c>
      <c r="F50" s="219">
        <f t="shared" ref="F50:F55" si="4">E50</f>
        <v>893000000</v>
      </c>
      <c r="G50" s="260"/>
      <c r="H50" s="370"/>
      <c r="I50" s="329"/>
      <c r="J50" s="25"/>
      <c r="K50" s="25"/>
    </row>
    <row r="51" spans="1:11" s="3" customFormat="1" ht="28.5" customHeight="1" x14ac:dyDescent="0.7">
      <c r="A51" s="15"/>
      <c r="B51" s="327"/>
      <c r="C51" s="29" t="s">
        <v>121</v>
      </c>
      <c r="D51" s="27"/>
      <c r="E51" s="31">
        <v>749910000</v>
      </c>
      <c r="F51" s="219">
        <f t="shared" si="4"/>
        <v>749910000</v>
      </c>
      <c r="G51" s="260">
        <f t="shared" ref="G51:G52" si="5">F51*26.67/100</f>
        <v>200000997</v>
      </c>
      <c r="H51" s="370"/>
      <c r="I51" s="329"/>
      <c r="J51" s="25"/>
      <c r="K51" s="25"/>
    </row>
    <row r="52" spans="1:11" s="3" customFormat="1" ht="27" customHeight="1" x14ac:dyDescent="0.7">
      <c r="A52" s="15"/>
      <c r="B52" s="327"/>
      <c r="C52" s="29" t="s">
        <v>122</v>
      </c>
      <c r="D52" s="27"/>
      <c r="E52" s="31">
        <v>1370000000</v>
      </c>
      <c r="F52" s="219">
        <f t="shared" si="4"/>
        <v>1370000000</v>
      </c>
      <c r="G52" s="260">
        <f t="shared" si="5"/>
        <v>365379000</v>
      </c>
      <c r="H52" s="370"/>
      <c r="I52" s="329"/>
      <c r="J52" s="25"/>
      <c r="K52" s="25"/>
    </row>
    <row r="53" spans="1:11" s="3" customFormat="1" ht="27" customHeight="1" x14ac:dyDescent="0.7">
      <c r="A53" s="15"/>
      <c r="B53" s="327"/>
      <c r="C53" s="29" t="s">
        <v>123</v>
      </c>
      <c r="D53" s="27"/>
      <c r="E53" s="31">
        <v>168199000</v>
      </c>
      <c r="F53" s="219">
        <f t="shared" si="4"/>
        <v>168199000</v>
      </c>
      <c r="G53" s="260"/>
      <c r="H53" s="370"/>
      <c r="I53" s="329"/>
      <c r="J53" s="25"/>
      <c r="K53" s="25"/>
    </row>
    <row r="54" spans="1:11" s="3" customFormat="1" ht="27" customHeight="1" x14ac:dyDescent="0.7">
      <c r="A54" s="15"/>
      <c r="B54" s="327"/>
      <c r="C54" s="143" t="s">
        <v>124</v>
      </c>
      <c r="D54" s="27"/>
      <c r="E54" s="31">
        <v>295000000</v>
      </c>
      <c r="F54" s="294">
        <f t="shared" si="4"/>
        <v>295000000</v>
      </c>
      <c r="G54" s="260"/>
      <c r="H54" s="370"/>
      <c r="I54" s="329"/>
      <c r="J54" s="25"/>
      <c r="K54" s="25"/>
    </row>
    <row r="55" spans="1:11" s="3" customFormat="1" ht="36" customHeight="1" thickBot="1" x14ac:dyDescent="0.75">
      <c r="A55" s="15"/>
      <c r="B55" s="346"/>
      <c r="C55" s="144" t="s">
        <v>205</v>
      </c>
      <c r="D55" s="61"/>
      <c r="E55" s="62">
        <v>1841734100</v>
      </c>
      <c r="F55" s="281">
        <f t="shared" si="4"/>
        <v>1841734100</v>
      </c>
      <c r="G55" s="293"/>
      <c r="H55" s="371"/>
      <c r="I55" s="330"/>
      <c r="J55" s="25"/>
      <c r="K55" s="25"/>
    </row>
    <row r="56" spans="1:11" s="3" customFormat="1" ht="18" customHeight="1" thickBot="1" x14ac:dyDescent="0.75">
      <c r="A56" s="15"/>
      <c r="B56" s="363" t="s">
        <v>40</v>
      </c>
      <c r="C56" s="268" t="s">
        <v>7</v>
      </c>
      <c r="D56" s="269"/>
      <c r="E56" s="270"/>
      <c r="F56" s="225"/>
      <c r="G56" s="275"/>
      <c r="H56" s="271"/>
      <c r="I56" s="335">
        <f>SUM(H57:H82)</f>
        <v>2269546390</v>
      </c>
      <c r="J56" s="25"/>
      <c r="K56" s="25"/>
    </row>
    <row r="57" spans="1:11" s="3" customFormat="1" ht="22.5" customHeight="1" thickBot="1" x14ac:dyDescent="0.75">
      <c r="A57" s="15"/>
      <c r="B57" s="363"/>
      <c r="C57" s="65" t="s">
        <v>38</v>
      </c>
      <c r="D57" s="66"/>
      <c r="E57" s="67"/>
      <c r="F57" s="228"/>
      <c r="G57" s="276"/>
      <c r="H57" s="252"/>
      <c r="I57" s="335"/>
      <c r="J57" s="25"/>
      <c r="K57" s="25"/>
    </row>
    <row r="58" spans="1:11" s="3" customFormat="1" ht="22.5" customHeight="1" thickBot="1" x14ac:dyDescent="0.75">
      <c r="A58" s="15"/>
      <c r="B58" s="363"/>
      <c r="C58" s="68" t="s">
        <v>158</v>
      </c>
      <c r="D58" s="66"/>
      <c r="E58" s="67"/>
      <c r="F58" s="228"/>
      <c r="G58" s="276"/>
      <c r="H58" s="102"/>
      <c r="I58" s="335"/>
      <c r="J58" s="25"/>
      <c r="K58" s="25"/>
    </row>
    <row r="59" spans="1:11" s="3" customFormat="1" ht="22.5" customHeight="1" thickBot="1" x14ac:dyDescent="0.75">
      <c r="A59" s="15"/>
      <c r="B59" s="363"/>
      <c r="C59" s="68" t="s">
        <v>159</v>
      </c>
      <c r="D59" s="66"/>
      <c r="E59" s="67">
        <v>276000000</v>
      </c>
      <c r="F59" s="228"/>
      <c r="G59" s="257">
        <f>E59*26.67/100</f>
        <v>73609200</v>
      </c>
      <c r="H59" s="102">
        <f>E59+G59</f>
        <v>349609200</v>
      </c>
      <c r="I59" s="335"/>
      <c r="J59" s="25"/>
      <c r="K59" s="25"/>
    </row>
    <row r="60" spans="1:11" s="3" customFormat="1" ht="22.5" customHeight="1" thickBot="1" x14ac:dyDescent="0.75">
      <c r="A60" s="15"/>
      <c r="B60" s="363"/>
      <c r="C60" s="68" t="s">
        <v>160</v>
      </c>
      <c r="D60" s="66"/>
      <c r="E60" s="67">
        <v>100000000</v>
      </c>
      <c r="F60" s="228"/>
      <c r="G60" s="257">
        <f t="shared" ref="G60:G82" si="6">E60*26.67/100</f>
        <v>26670000</v>
      </c>
      <c r="H60" s="102">
        <f t="shared" ref="H60:H82" si="7">E60+G60</f>
        <v>126670000</v>
      </c>
      <c r="I60" s="335"/>
      <c r="J60" s="25"/>
      <c r="K60" s="25"/>
    </row>
    <row r="61" spans="1:11" s="3" customFormat="1" ht="22.5" customHeight="1" thickBot="1" x14ac:dyDescent="0.75">
      <c r="A61" s="15"/>
      <c r="B61" s="363"/>
      <c r="C61" s="68" t="s">
        <v>161</v>
      </c>
      <c r="D61" s="66"/>
      <c r="E61" s="67">
        <v>30000000</v>
      </c>
      <c r="F61" s="228"/>
      <c r="G61" s="257">
        <f t="shared" si="6"/>
        <v>8001000</v>
      </c>
      <c r="H61" s="102">
        <f t="shared" si="7"/>
        <v>38001000</v>
      </c>
      <c r="I61" s="335"/>
      <c r="J61" s="25"/>
      <c r="K61" s="25"/>
    </row>
    <row r="62" spans="1:11" s="3" customFormat="1" ht="22.5" customHeight="1" thickBot="1" x14ac:dyDescent="0.75">
      <c r="A62" s="15"/>
      <c r="B62" s="363"/>
      <c r="C62" s="68" t="s">
        <v>162</v>
      </c>
      <c r="D62" s="66"/>
      <c r="E62" s="67">
        <v>90000000</v>
      </c>
      <c r="F62" s="228"/>
      <c r="G62" s="257">
        <f t="shared" si="6"/>
        <v>24003000</v>
      </c>
      <c r="H62" s="102">
        <f t="shared" si="7"/>
        <v>114003000</v>
      </c>
      <c r="I62" s="335"/>
      <c r="J62" s="25"/>
      <c r="K62" s="25"/>
    </row>
    <row r="63" spans="1:11" s="3" customFormat="1" ht="22.5" customHeight="1" thickBot="1" x14ac:dyDescent="0.75">
      <c r="A63" s="15"/>
      <c r="B63" s="363"/>
      <c r="C63" s="68" t="s">
        <v>163</v>
      </c>
      <c r="D63" s="66"/>
      <c r="E63" s="67">
        <v>90000000</v>
      </c>
      <c r="F63" s="228"/>
      <c r="G63" s="257">
        <f t="shared" si="6"/>
        <v>24003000</v>
      </c>
      <c r="H63" s="102">
        <f t="shared" si="7"/>
        <v>114003000</v>
      </c>
      <c r="I63" s="335"/>
      <c r="J63" s="25"/>
      <c r="K63" s="25"/>
    </row>
    <row r="64" spans="1:11" s="3" customFormat="1" ht="22.5" customHeight="1" thickBot="1" x14ac:dyDescent="0.75">
      <c r="A64" s="15"/>
      <c r="B64" s="363"/>
      <c r="C64" s="68" t="s">
        <v>164</v>
      </c>
      <c r="D64" s="66"/>
      <c r="E64" s="67">
        <v>10000000</v>
      </c>
      <c r="F64" s="228"/>
      <c r="G64" s="257">
        <f t="shared" si="6"/>
        <v>2667000.0000000005</v>
      </c>
      <c r="H64" s="102">
        <f t="shared" si="7"/>
        <v>12667000</v>
      </c>
      <c r="I64" s="335"/>
      <c r="J64" s="25"/>
      <c r="K64" s="25"/>
    </row>
    <row r="65" spans="1:11" s="3" customFormat="1" ht="22.5" customHeight="1" thickBot="1" x14ac:dyDescent="0.75">
      <c r="A65" s="15"/>
      <c r="B65" s="363"/>
      <c r="C65" s="68" t="s">
        <v>165</v>
      </c>
      <c r="D65" s="66"/>
      <c r="E65" s="67">
        <v>20000000</v>
      </c>
      <c r="F65" s="228"/>
      <c r="G65" s="257">
        <f t="shared" si="6"/>
        <v>5334000.0000000009</v>
      </c>
      <c r="H65" s="102">
        <f>E65+G65</f>
        <v>25334000</v>
      </c>
      <c r="I65" s="335"/>
      <c r="J65" s="25"/>
      <c r="K65" s="25"/>
    </row>
    <row r="66" spans="1:11" s="3" customFormat="1" ht="22.5" customHeight="1" thickBot="1" x14ac:dyDescent="0.75">
      <c r="A66" s="15"/>
      <c r="B66" s="363"/>
      <c r="C66" s="68" t="s">
        <v>166</v>
      </c>
      <c r="D66" s="66"/>
      <c r="E66" s="67">
        <v>10000000</v>
      </c>
      <c r="F66" s="228"/>
      <c r="G66" s="257">
        <f t="shared" si="6"/>
        <v>2667000.0000000005</v>
      </c>
      <c r="H66" s="102">
        <f t="shared" si="7"/>
        <v>12667000</v>
      </c>
      <c r="I66" s="335"/>
      <c r="J66" s="25"/>
      <c r="K66" s="25"/>
    </row>
    <row r="67" spans="1:11" s="3" customFormat="1" ht="22.5" customHeight="1" thickBot="1" x14ac:dyDescent="0.75">
      <c r="A67" s="15"/>
      <c r="B67" s="363"/>
      <c r="C67" s="68" t="s">
        <v>167</v>
      </c>
      <c r="D67" s="66"/>
      <c r="E67" s="67">
        <v>132000000</v>
      </c>
      <c r="F67" s="228"/>
      <c r="G67" s="257">
        <f t="shared" si="6"/>
        <v>35204400</v>
      </c>
      <c r="H67" s="102">
        <f t="shared" si="7"/>
        <v>167204400</v>
      </c>
      <c r="I67" s="335"/>
      <c r="J67" s="25"/>
      <c r="K67" s="25"/>
    </row>
    <row r="68" spans="1:11" s="3" customFormat="1" ht="22.5" customHeight="1" thickBot="1" x14ac:dyDescent="0.75">
      <c r="A68" s="15"/>
      <c r="B68" s="363"/>
      <c r="C68" s="68" t="s">
        <v>168</v>
      </c>
      <c r="D68" s="66"/>
      <c r="E68" s="67">
        <v>145000000</v>
      </c>
      <c r="F68" s="228"/>
      <c r="G68" s="257">
        <f t="shared" si="6"/>
        <v>38671500.000000007</v>
      </c>
      <c r="H68" s="102">
        <f t="shared" si="7"/>
        <v>183671500</v>
      </c>
      <c r="I68" s="335"/>
      <c r="J68" s="25"/>
      <c r="K68" s="25"/>
    </row>
    <row r="69" spans="1:11" s="3" customFormat="1" ht="22.5" customHeight="1" thickBot="1" x14ac:dyDescent="0.75">
      <c r="A69" s="15"/>
      <c r="B69" s="363"/>
      <c r="C69" s="68" t="s">
        <v>169</v>
      </c>
      <c r="D69" s="66"/>
      <c r="E69" s="67">
        <v>30000000</v>
      </c>
      <c r="F69" s="228"/>
      <c r="G69" s="257">
        <f t="shared" si="6"/>
        <v>8001000</v>
      </c>
      <c r="H69" s="102">
        <f t="shared" si="7"/>
        <v>38001000</v>
      </c>
      <c r="I69" s="335"/>
      <c r="J69" s="25"/>
      <c r="K69" s="25"/>
    </row>
    <row r="70" spans="1:11" s="3" customFormat="1" ht="22.5" customHeight="1" thickBot="1" x14ac:dyDescent="0.75">
      <c r="A70" s="15"/>
      <c r="B70" s="363"/>
      <c r="C70" s="68" t="s">
        <v>170</v>
      </c>
      <c r="D70" s="66"/>
      <c r="E70" s="67">
        <v>55000000</v>
      </c>
      <c r="F70" s="228"/>
      <c r="G70" s="257">
        <f t="shared" si="6"/>
        <v>14668500</v>
      </c>
      <c r="H70" s="102">
        <f t="shared" si="7"/>
        <v>69668500</v>
      </c>
      <c r="I70" s="335"/>
      <c r="J70" s="25"/>
      <c r="K70" s="25"/>
    </row>
    <row r="71" spans="1:11" s="3" customFormat="1" ht="22.5" customHeight="1" thickBot="1" x14ac:dyDescent="0.75">
      <c r="A71" s="15"/>
      <c r="B71" s="363"/>
      <c r="C71" s="68" t="s">
        <v>171</v>
      </c>
      <c r="D71" s="66"/>
      <c r="E71" s="67">
        <v>15000000</v>
      </c>
      <c r="F71" s="228"/>
      <c r="G71" s="257">
        <f t="shared" si="6"/>
        <v>4000500</v>
      </c>
      <c r="H71" s="102">
        <f t="shared" si="7"/>
        <v>19000500</v>
      </c>
      <c r="I71" s="335"/>
      <c r="J71" s="25"/>
      <c r="K71" s="25"/>
    </row>
    <row r="72" spans="1:11" s="3" customFormat="1" ht="22.5" customHeight="1" thickBot="1" x14ac:dyDescent="0.75">
      <c r="A72" s="15"/>
      <c r="B72" s="363"/>
      <c r="C72" s="68" t="s">
        <v>172</v>
      </c>
      <c r="D72" s="66"/>
      <c r="E72" s="67">
        <v>15000000</v>
      </c>
      <c r="F72" s="228"/>
      <c r="G72" s="257">
        <f t="shared" si="6"/>
        <v>4000500</v>
      </c>
      <c r="H72" s="102">
        <f t="shared" si="7"/>
        <v>19000500</v>
      </c>
      <c r="I72" s="335"/>
      <c r="J72" s="25"/>
      <c r="K72" s="25"/>
    </row>
    <row r="73" spans="1:11" s="3" customFormat="1" ht="22.5" customHeight="1" thickBot="1" x14ac:dyDescent="0.75">
      <c r="A73" s="15"/>
      <c r="B73" s="363"/>
      <c r="C73" s="68" t="s">
        <v>173</v>
      </c>
      <c r="D73" s="66"/>
      <c r="E73" s="67">
        <v>15000000</v>
      </c>
      <c r="F73" s="228"/>
      <c r="G73" s="257">
        <f t="shared" si="6"/>
        <v>4000500</v>
      </c>
      <c r="H73" s="102">
        <f t="shared" si="7"/>
        <v>19000500</v>
      </c>
      <c r="I73" s="335"/>
      <c r="J73" s="25"/>
      <c r="K73" s="25"/>
    </row>
    <row r="74" spans="1:11" s="3" customFormat="1" ht="22.5" customHeight="1" thickBot="1" x14ac:dyDescent="0.75">
      <c r="A74" s="15"/>
      <c r="B74" s="363"/>
      <c r="C74" s="68" t="s">
        <v>174</v>
      </c>
      <c r="D74" s="66"/>
      <c r="E74" s="67">
        <v>32000000</v>
      </c>
      <c r="F74" s="228"/>
      <c r="G74" s="257">
        <f t="shared" si="6"/>
        <v>8534400</v>
      </c>
      <c r="H74" s="102">
        <f t="shared" si="7"/>
        <v>40534400</v>
      </c>
      <c r="I74" s="335"/>
      <c r="J74" s="25"/>
      <c r="K74" s="25"/>
    </row>
    <row r="75" spans="1:11" s="3" customFormat="1" ht="22.5" customHeight="1" thickBot="1" x14ac:dyDescent="0.75">
      <c r="A75" s="15"/>
      <c r="B75" s="363"/>
      <c r="C75" s="68" t="s">
        <v>175</v>
      </c>
      <c r="D75" s="66"/>
      <c r="E75" s="67">
        <v>12000000</v>
      </c>
      <c r="F75" s="228"/>
      <c r="G75" s="257">
        <f t="shared" si="6"/>
        <v>3200400</v>
      </c>
      <c r="H75" s="102">
        <f t="shared" si="7"/>
        <v>15200400</v>
      </c>
      <c r="I75" s="335"/>
      <c r="J75" s="25"/>
      <c r="K75" s="25"/>
    </row>
    <row r="76" spans="1:11" s="3" customFormat="1" ht="22.5" customHeight="1" thickBot="1" x14ac:dyDescent="0.75">
      <c r="A76" s="15"/>
      <c r="B76" s="363"/>
      <c r="C76" s="68" t="s">
        <v>176</v>
      </c>
      <c r="D76" s="66"/>
      <c r="E76" s="67">
        <v>15000000</v>
      </c>
      <c r="F76" s="228"/>
      <c r="G76" s="257">
        <f t="shared" si="6"/>
        <v>4000500</v>
      </c>
      <c r="H76" s="102">
        <f t="shared" si="7"/>
        <v>19000500</v>
      </c>
      <c r="I76" s="335"/>
      <c r="J76" s="25"/>
      <c r="K76" s="25"/>
    </row>
    <row r="77" spans="1:11" s="3" customFormat="1" ht="22.5" customHeight="1" thickBot="1" x14ac:dyDescent="0.75">
      <c r="A77" s="15"/>
      <c r="B77" s="363"/>
      <c r="C77" s="68" t="s">
        <v>177</v>
      </c>
      <c r="D77" s="66"/>
      <c r="E77" s="67">
        <v>12000000</v>
      </c>
      <c r="F77" s="228"/>
      <c r="G77" s="257">
        <f t="shared" si="6"/>
        <v>3200400</v>
      </c>
      <c r="H77" s="102">
        <f t="shared" si="7"/>
        <v>15200400</v>
      </c>
      <c r="I77" s="335"/>
      <c r="J77" s="25"/>
      <c r="K77" s="25"/>
    </row>
    <row r="78" spans="1:11" s="3" customFormat="1" ht="22.5" customHeight="1" thickBot="1" x14ac:dyDescent="0.75">
      <c r="A78" s="15"/>
      <c r="B78" s="363"/>
      <c r="C78" s="68" t="s">
        <v>178</v>
      </c>
      <c r="D78" s="66"/>
      <c r="E78" s="67">
        <v>12000000</v>
      </c>
      <c r="F78" s="228"/>
      <c r="G78" s="257">
        <f t="shared" si="6"/>
        <v>3200400</v>
      </c>
      <c r="H78" s="102">
        <f t="shared" si="7"/>
        <v>15200400</v>
      </c>
      <c r="I78" s="335"/>
      <c r="J78" s="25"/>
      <c r="K78" s="25"/>
    </row>
    <row r="79" spans="1:11" s="3" customFormat="1" ht="22.5" customHeight="1" thickBot="1" x14ac:dyDescent="0.75">
      <c r="A79" s="15"/>
      <c r="B79" s="363"/>
      <c r="C79" s="68" t="s">
        <v>206</v>
      </c>
      <c r="D79" s="66"/>
      <c r="E79" s="67">
        <v>150000000</v>
      </c>
      <c r="F79" s="228"/>
      <c r="G79" s="257">
        <f t="shared" si="6"/>
        <v>40005000.000000007</v>
      </c>
      <c r="H79" s="102">
        <f t="shared" si="7"/>
        <v>190005000</v>
      </c>
      <c r="I79" s="335"/>
      <c r="J79" s="25"/>
      <c r="K79" s="25"/>
    </row>
    <row r="80" spans="1:11" s="3" customFormat="1" ht="22.5" customHeight="1" thickBot="1" x14ac:dyDescent="0.75">
      <c r="A80" s="15"/>
      <c r="B80" s="363"/>
      <c r="C80" s="68" t="s">
        <v>154</v>
      </c>
      <c r="D80" s="66"/>
      <c r="E80" s="67">
        <v>430000000</v>
      </c>
      <c r="F80" s="228"/>
      <c r="G80" s="257">
        <f t="shared" si="6"/>
        <v>114681000</v>
      </c>
      <c r="H80" s="102">
        <f t="shared" si="7"/>
        <v>544681000</v>
      </c>
      <c r="I80" s="335"/>
      <c r="J80" s="25"/>
      <c r="K80" s="25"/>
    </row>
    <row r="81" spans="1:11" s="3" customFormat="1" ht="22.5" customHeight="1" thickBot="1" x14ac:dyDescent="0.75">
      <c r="A81" s="15"/>
      <c r="B81" s="363"/>
      <c r="C81" s="70" t="s">
        <v>179</v>
      </c>
      <c r="D81" s="66"/>
      <c r="E81" s="67">
        <v>30000000</v>
      </c>
      <c r="F81" s="228"/>
      <c r="G81" s="257">
        <f t="shared" si="6"/>
        <v>8001000</v>
      </c>
      <c r="H81" s="102">
        <f t="shared" si="7"/>
        <v>38001000</v>
      </c>
      <c r="I81" s="335"/>
      <c r="J81" s="25"/>
      <c r="K81" s="25"/>
    </row>
    <row r="82" spans="1:11" s="10" customFormat="1" ht="44.25" customHeight="1" thickBot="1" x14ac:dyDescent="0.75">
      <c r="A82" s="286"/>
      <c r="B82" s="363"/>
      <c r="C82" s="71" t="s">
        <v>180</v>
      </c>
      <c r="D82" s="72"/>
      <c r="E82" s="73">
        <v>65700000</v>
      </c>
      <c r="F82" s="229"/>
      <c r="G82" s="257">
        <f t="shared" si="6"/>
        <v>17522190</v>
      </c>
      <c r="H82" s="102">
        <f t="shared" si="7"/>
        <v>83222190</v>
      </c>
      <c r="I82" s="336"/>
      <c r="J82" s="25"/>
      <c r="K82" s="25"/>
    </row>
    <row r="83" spans="1:11" s="3" customFormat="1" ht="27.75" customHeight="1" thickBot="1" x14ac:dyDescent="0.75">
      <c r="A83" s="15"/>
      <c r="B83" s="363" t="s">
        <v>36</v>
      </c>
      <c r="C83" s="57" t="s">
        <v>25</v>
      </c>
      <c r="D83" s="58"/>
      <c r="E83" s="74"/>
      <c r="F83" s="230"/>
      <c r="G83" s="295"/>
      <c r="H83" s="344">
        <v>4587987400</v>
      </c>
      <c r="I83" s="328">
        <f>H83</f>
        <v>4587987400</v>
      </c>
      <c r="J83" s="25"/>
      <c r="K83" s="25"/>
    </row>
    <row r="84" spans="1:11" s="3" customFormat="1" ht="34.5" customHeight="1" thickBot="1" x14ac:dyDescent="0.75">
      <c r="A84" s="15"/>
      <c r="B84" s="363"/>
      <c r="C84" s="75" t="s">
        <v>125</v>
      </c>
      <c r="D84" s="76"/>
      <c r="E84" s="77">
        <v>450000000</v>
      </c>
      <c r="F84" s="231"/>
      <c r="G84" s="214">
        <f>E84*26.67/100</f>
        <v>120015000</v>
      </c>
      <c r="H84" s="345"/>
      <c r="I84" s="329"/>
      <c r="J84" s="25"/>
      <c r="K84" s="25"/>
    </row>
    <row r="85" spans="1:11" s="3" customFormat="1" ht="23.25" customHeight="1" thickBot="1" x14ac:dyDescent="0.75">
      <c r="A85" s="15"/>
      <c r="B85" s="363"/>
      <c r="C85" s="75" t="s">
        <v>9</v>
      </c>
      <c r="D85" s="76"/>
      <c r="E85" s="77"/>
      <c r="F85" s="231"/>
      <c r="G85" s="214">
        <f t="shared" ref="G85:G86" si="8">E85*26.67/100</f>
        <v>0</v>
      </c>
      <c r="H85" s="345"/>
      <c r="I85" s="329"/>
      <c r="J85" s="25"/>
      <c r="K85" s="25"/>
    </row>
    <row r="86" spans="1:11" s="3" customFormat="1" ht="22.5" customHeight="1" thickBot="1" x14ac:dyDescent="0.75">
      <c r="A86" s="15"/>
      <c r="B86" s="363"/>
      <c r="C86" s="75" t="s">
        <v>207</v>
      </c>
      <c r="D86" s="76"/>
      <c r="E86" s="77">
        <v>2800000000</v>
      </c>
      <c r="F86" s="231"/>
      <c r="G86" s="214">
        <f t="shared" si="8"/>
        <v>746760000</v>
      </c>
      <c r="H86" s="345"/>
      <c r="I86" s="329"/>
      <c r="J86" s="25"/>
      <c r="K86" s="25"/>
    </row>
    <row r="87" spans="1:11" s="3" customFormat="1" ht="19.5" customHeight="1" thickBot="1" x14ac:dyDescent="0.75">
      <c r="A87" s="15"/>
      <c r="B87" s="363"/>
      <c r="C87" s="75" t="s">
        <v>126</v>
      </c>
      <c r="D87" s="78"/>
      <c r="E87" s="79">
        <v>100000000</v>
      </c>
      <c r="F87" s="231"/>
      <c r="G87" s="214">
        <f t="shared" ref="G87:G88" si="9">E87*26.67/100</f>
        <v>26670000</v>
      </c>
      <c r="H87" s="345"/>
      <c r="I87" s="329"/>
      <c r="J87" s="25"/>
      <c r="K87" s="25"/>
    </row>
    <row r="88" spans="1:11" s="3" customFormat="1" ht="18.75" customHeight="1" thickBot="1" x14ac:dyDescent="0.75">
      <c r="A88" s="15"/>
      <c r="B88" s="363"/>
      <c r="C88" s="60" t="s">
        <v>186</v>
      </c>
      <c r="D88" s="80"/>
      <c r="E88" s="81">
        <v>272000000</v>
      </c>
      <c r="F88" s="231"/>
      <c r="G88" s="214">
        <f t="shared" si="9"/>
        <v>72542400</v>
      </c>
      <c r="H88" s="347"/>
      <c r="I88" s="330"/>
      <c r="J88" s="25"/>
      <c r="K88" s="25"/>
    </row>
    <row r="89" spans="1:11" s="3" customFormat="1" ht="21.75" customHeight="1" thickBot="1" x14ac:dyDescent="0.75">
      <c r="A89" s="15"/>
      <c r="B89" s="363" t="s">
        <v>32</v>
      </c>
      <c r="C89" s="57" t="s">
        <v>18</v>
      </c>
      <c r="D89" s="82"/>
      <c r="E89" s="59"/>
      <c r="F89" s="230"/>
      <c r="G89" s="261"/>
      <c r="H89" s="256"/>
      <c r="I89" s="328">
        <f>SUM(H90:H96)</f>
        <v>700277770</v>
      </c>
      <c r="J89" s="25"/>
      <c r="K89" s="25"/>
    </row>
    <row r="90" spans="1:11" s="3" customFormat="1" ht="75.75" customHeight="1" thickBot="1" x14ac:dyDescent="0.75">
      <c r="A90" s="15"/>
      <c r="B90" s="363"/>
      <c r="C90" s="75" t="s">
        <v>22</v>
      </c>
      <c r="D90" s="83"/>
      <c r="E90" s="77"/>
      <c r="F90" s="231"/>
      <c r="G90" s="258"/>
      <c r="H90" s="364">
        <v>555701290</v>
      </c>
      <c r="I90" s="329"/>
      <c r="J90" s="25"/>
      <c r="K90" s="25"/>
    </row>
    <row r="91" spans="1:11" s="3" customFormat="1" ht="25.5" customHeight="1" thickBot="1" x14ac:dyDescent="0.75">
      <c r="A91" s="15"/>
      <c r="B91" s="363"/>
      <c r="C91" s="75" t="s">
        <v>127</v>
      </c>
      <c r="D91" s="83"/>
      <c r="E91" s="77">
        <v>22000000</v>
      </c>
      <c r="F91" s="219">
        <f>E91</f>
        <v>22000000</v>
      </c>
      <c r="G91" s="214">
        <f>F91*26.67/100</f>
        <v>5867400</v>
      </c>
      <c r="H91" s="345"/>
      <c r="I91" s="329"/>
      <c r="J91" s="25"/>
      <c r="K91" s="25"/>
    </row>
    <row r="92" spans="1:11" s="3" customFormat="1" ht="22.5" customHeight="1" thickBot="1" x14ac:dyDescent="0.75">
      <c r="A92" s="15"/>
      <c r="B92" s="363"/>
      <c r="C92" s="75" t="s">
        <v>94</v>
      </c>
      <c r="D92" s="83"/>
      <c r="E92" s="77">
        <v>176700000</v>
      </c>
      <c r="F92" s="219">
        <f t="shared" ref="F92:F97" si="10">E92</f>
        <v>176700000</v>
      </c>
      <c r="G92" s="214">
        <f t="shared" ref="G92:G93" si="11">F92*26.67/100</f>
        <v>47125890</v>
      </c>
      <c r="H92" s="345"/>
      <c r="I92" s="329"/>
      <c r="J92" s="25"/>
      <c r="K92" s="25"/>
    </row>
    <row r="93" spans="1:11" s="3" customFormat="1" ht="24" customHeight="1" thickBot="1" x14ac:dyDescent="0.75">
      <c r="A93" s="15"/>
      <c r="B93" s="363"/>
      <c r="C93" s="187" t="s">
        <v>95</v>
      </c>
      <c r="D93" s="188"/>
      <c r="E93" s="41">
        <v>240000000</v>
      </c>
      <c r="F93" s="221">
        <f t="shared" si="10"/>
        <v>240000000</v>
      </c>
      <c r="G93" s="214">
        <f t="shared" si="11"/>
        <v>64008000</v>
      </c>
      <c r="H93" s="361"/>
      <c r="I93" s="329"/>
      <c r="J93" s="25"/>
      <c r="K93" s="25"/>
    </row>
    <row r="94" spans="1:11" s="3" customFormat="1" ht="20.100000000000001" customHeight="1" thickBot="1" x14ac:dyDescent="0.75">
      <c r="A94" s="15"/>
      <c r="B94" s="363"/>
      <c r="C94" s="75" t="s">
        <v>17</v>
      </c>
      <c r="D94" s="186" t="s">
        <v>49</v>
      </c>
      <c r="E94" s="77">
        <v>25000000</v>
      </c>
      <c r="F94" s="219">
        <f t="shared" si="10"/>
        <v>25000000</v>
      </c>
      <c r="G94" s="214"/>
      <c r="H94" s="252">
        <f>F94+G94</f>
        <v>25000000</v>
      </c>
      <c r="I94" s="329"/>
      <c r="J94" s="25"/>
      <c r="K94" s="25"/>
    </row>
    <row r="95" spans="1:11" s="3" customFormat="1" ht="20.100000000000001" customHeight="1" thickBot="1" x14ac:dyDescent="0.75">
      <c r="A95" s="15"/>
      <c r="B95" s="363"/>
      <c r="C95" s="42" t="s">
        <v>92</v>
      </c>
      <c r="D95" s="182" t="s">
        <v>49</v>
      </c>
      <c r="E95" s="35">
        <v>66900000</v>
      </c>
      <c r="F95" s="219">
        <f t="shared" si="10"/>
        <v>66900000</v>
      </c>
      <c r="G95" s="214">
        <f>F95*26.67/100</f>
        <v>17842230</v>
      </c>
      <c r="H95" s="203">
        <f>F95+G95</f>
        <v>84742230</v>
      </c>
      <c r="I95" s="329"/>
      <c r="J95" s="25"/>
      <c r="K95" s="25"/>
    </row>
    <row r="96" spans="1:11" s="3" customFormat="1" ht="20.100000000000001" customHeight="1" thickBot="1" x14ac:dyDescent="0.75">
      <c r="A96" s="15"/>
      <c r="B96" s="363"/>
      <c r="C96" s="183" t="s">
        <v>93</v>
      </c>
      <c r="D96" s="184" t="s">
        <v>49</v>
      </c>
      <c r="E96" s="185">
        <v>27500000</v>
      </c>
      <c r="F96" s="232">
        <f t="shared" si="10"/>
        <v>27500000</v>
      </c>
      <c r="G96" s="214">
        <f>F96*26.67/100</f>
        <v>7334250</v>
      </c>
      <c r="H96" s="254">
        <f>F96+G96</f>
        <v>34834250</v>
      </c>
      <c r="I96" s="330"/>
      <c r="J96" s="25"/>
      <c r="K96" s="25"/>
    </row>
    <row r="97" spans="1:11" s="15" customFormat="1" ht="76.5" customHeight="1" thickBot="1" x14ac:dyDescent="0.75">
      <c r="B97" s="85" t="s">
        <v>33</v>
      </c>
      <c r="C97" s="46" t="s">
        <v>96</v>
      </c>
      <c r="D97" s="86"/>
      <c r="E97" s="87">
        <v>1064000000</v>
      </c>
      <c r="F97" s="88">
        <f t="shared" si="10"/>
        <v>1064000000</v>
      </c>
      <c r="G97" s="265">
        <f>F97*26.67/100</f>
        <v>283768800</v>
      </c>
      <c r="H97" s="255">
        <v>1347768800</v>
      </c>
      <c r="I97" s="49">
        <f>H97</f>
        <v>1347768800</v>
      </c>
      <c r="J97" s="89"/>
      <c r="K97" s="89"/>
    </row>
    <row r="98" spans="1:11" s="3" customFormat="1" ht="28.5" customHeight="1" x14ac:dyDescent="0.7">
      <c r="A98" s="15"/>
      <c r="B98" s="375" t="s">
        <v>27</v>
      </c>
      <c r="C98" s="90" t="s">
        <v>29</v>
      </c>
      <c r="D98" s="91"/>
      <c r="E98" s="92"/>
      <c r="F98" s="378"/>
      <c r="G98" s="275"/>
      <c r="H98" s="369">
        <v>11702050487</v>
      </c>
      <c r="I98" s="372">
        <f>H98</f>
        <v>11702050487</v>
      </c>
      <c r="J98" s="25"/>
      <c r="K98" s="25"/>
    </row>
    <row r="99" spans="1:11" s="3" customFormat="1" ht="50.25" customHeight="1" x14ac:dyDescent="0.7">
      <c r="A99" s="15"/>
      <c r="B99" s="376"/>
      <c r="C99" s="93" t="s">
        <v>23</v>
      </c>
      <c r="D99" s="94"/>
      <c r="E99" s="95"/>
      <c r="F99" s="379"/>
      <c r="G99" s="276"/>
      <c r="H99" s="370"/>
      <c r="I99" s="373"/>
      <c r="J99" s="25"/>
      <c r="K99" s="25"/>
    </row>
    <row r="100" spans="1:11" s="3" customFormat="1" ht="61.5" customHeight="1" x14ac:dyDescent="0.7">
      <c r="A100" s="15"/>
      <c r="B100" s="376"/>
      <c r="C100" s="190" t="s">
        <v>228</v>
      </c>
      <c r="D100" s="191"/>
      <c r="E100" s="282">
        <v>155000000</v>
      </c>
      <c r="F100" s="233">
        <f>E100</f>
        <v>155000000</v>
      </c>
      <c r="G100" s="257">
        <f>F100*26.67/100</f>
        <v>41338500.000000007</v>
      </c>
      <c r="H100" s="370"/>
      <c r="I100" s="373"/>
      <c r="J100" s="25"/>
      <c r="K100" s="25"/>
    </row>
    <row r="101" spans="1:11" s="3" customFormat="1" ht="33.75" customHeight="1" x14ac:dyDescent="0.7">
      <c r="A101" s="15"/>
      <c r="B101" s="376"/>
      <c r="C101" s="190" t="s">
        <v>235</v>
      </c>
      <c r="D101" s="191"/>
      <c r="E101" s="282">
        <v>2400000000</v>
      </c>
      <c r="F101" s="233">
        <f>E101</f>
        <v>2400000000</v>
      </c>
      <c r="G101" s="257">
        <f t="shared" ref="G101:G102" si="12">F101*26.67/100</f>
        <v>640080000.00000012</v>
      </c>
      <c r="H101" s="370"/>
      <c r="I101" s="373"/>
      <c r="J101" s="25"/>
      <c r="K101" s="25"/>
    </row>
    <row r="102" spans="1:11" s="3" customFormat="1" ht="27" customHeight="1" x14ac:dyDescent="0.7">
      <c r="A102" s="15"/>
      <c r="B102" s="376"/>
      <c r="C102" s="190" t="s">
        <v>128</v>
      </c>
      <c r="D102" s="191"/>
      <c r="E102" s="282">
        <v>500000000</v>
      </c>
      <c r="F102" s="233">
        <f>E102</f>
        <v>500000000</v>
      </c>
      <c r="G102" s="257">
        <f t="shared" si="12"/>
        <v>133350000</v>
      </c>
      <c r="H102" s="370"/>
      <c r="I102" s="373"/>
      <c r="J102" s="25"/>
      <c r="K102" s="25"/>
    </row>
    <row r="103" spans="1:11" s="3" customFormat="1" ht="21.75" customHeight="1" x14ac:dyDescent="0.7">
      <c r="A103" s="15"/>
      <c r="B103" s="376"/>
      <c r="C103" s="193" t="s">
        <v>21</v>
      </c>
      <c r="D103" s="191"/>
      <c r="E103" s="192"/>
      <c r="F103" s="283"/>
      <c r="G103" s="276"/>
      <c r="H103" s="370"/>
      <c r="I103" s="373"/>
      <c r="J103" s="25" t="s">
        <v>34</v>
      </c>
      <c r="K103" s="25"/>
    </row>
    <row r="104" spans="1:11" s="3" customFormat="1" ht="63" customHeight="1" x14ac:dyDescent="0.7">
      <c r="A104" s="15"/>
      <c r="B104" s="376"/>
      <c r="C104" s="189" t="s">
        <v>35</v>
      </c>
      <c r="D104" s="191"/>
      <c r="E104" s="192"/>
      <c r="F104" s="283"/>
      <c r="G104" s="276"/>
      <c r="H104" s="370"/>
      <c r="I104" s="373"/>
      <c r="J104" s="25"/>
      <c r="K104" s="25"/>
    </row>
    <row r="105" spans="1:11" s="3" customFormat="1" ht="24" customHeight="1" x14ac:dyDescent="0.7">
      <c r="A105" s="15"/>
      <c r="B105" s="376"/>
      <c r="C105" s="190" t="s">
        <v>129</v>
      </c>
      <c r="D105" s="191"/>
      <c r="E105" s="192">
        <v>951317800</v>
      </c>
      <c r="F105" s="233">
        <f>E105</f>
        <v>951317800</v>
      </c>
      <c r="G105" s="257">
        <f>F105*26.67/100</f>
        <v>253716457.25999999</v>
      </c>
      <c r="H105" s="370"/>
      <c r="I105" s="373"/>
      <c r="J105" s="25"/>
      <c r="K105" s="25"/>
    </row>
    <row r="106" spans="1:11" s="3" customFormat="1" ht="26.25" customHeight="1" x14ac:dyDescent="0.7">
      <c r="A106" s="15"/>
      <c r="B106" s="376"/>
      <c r="C106" s="190" t="s">
        <v>141</v>
      </c>
      <c r="D106" s="191"/>
      <c r="E106" s="192">
        <v>1453000000</v>
      </c>
      <c r="F106" s="233">
        <f t="shared" ref="F106:F107" si="13">E106</f>
        <v>1453000000</v>
      </c>
      <c r="G106" s="257">
        <f>F106*26.67/100</f>
        <v>387515100</v>
      </c>
      <c r="H106" s="370"/>
      <c r="I106" s="373"/>
      <c r="J106" s="25"/>
      <c r="K106" s="25"/>
    </row>
    <row r="107" spans="1:11" s="3" customFormat="1" ht="25.5" customHeight="1" thickBot="1" x14ac:dyDescent="0.75">
      <c r="A107" s="15"/>
      <c r="B107" s="377"/>
      <c r="C107" s="196" t="s">
        <v>181</v>
      </c>
      <c r="D107" s="194"/>
      <c r="E107" s="195">
        <v>3778900000</v>
      </c>
      <c r="F107" s="233">
        <f t="shared" si="13"/>
        <v>3778900000</v>
      </c>
      <c r="G107" s="257">
        <f>F107*26.67/100</f>
        <v>1007832630</v>
      </c>
      <c r="H107" s="371"/>
      <c r="I107" s="374"/>
      <c r="J107" s="25"/>
      <c r="K107" s="25"/>
    </row>
    <row r="108" spans="1:11" s="3" customFormat="1" ht="24.75" thickBot="1" x14ac:dyDescent="0.75">
      <c r="A108" s="15"/>
      <c r="B108" s="363" t="s">
        <v>28</v>
      </c>
      <c r="C108" s="63" t="s">
        <v>30</v>
      </c>
      <c r="D108" s="176"/>
      <c r="E108" s="174"/>
      <c r="F108" s="223"/>
      <c r="G108" s="284"/>
      <c r="H108" s="344">
        <v>2143889750</v>
      </c>
      <c r="I108" s="334">
        <f>H108</f>
        <v>2143889750</v>
      </c>
      <c r="J108" s="25"/>
      <c r="K108" s="25"/>
    </row>
    <row r="109" spans="1:11" s="3" customFormat="1" ht="20.100000000000001" customHeight="1" thickBot="1" x14ac:dyDescent="0.75">
      <c r="A109" s="15"/>
      <c r="B109" s="363"/>
      <c r="C109" s="179" t="s">
        <v>90</v>
      </c>
      <c r="D109" s="180"/>
      <c r="E109" s="181">
        <v>1345000000</v>
      </c>
      <c r="F109" s="234">
        <v>1345000000</v>
      </c>
      <c r="G109" s="257">
        <f>F109*26.67/100</f>
        <v>358711500</v>
      </c>
      <c r="H109" s="345"/>
      <c r="I109" s="335"/>
      <c r="J109" s="25"/>
      <c r="K109" s="25"/>
    </row>
    <row r="110" spans="1:11" s="3" customFormat="1" ht="20.100000000000001" customHeight="1" thickBot="1" x14ac:dyDescent="0.75">
      <c r="A110" s="15"/>
      <c r="B110" s="363"/>
      <c r="C110" s="178" t="s">
        <v>91</v>
      </c>
      <c r="D110" s="177"/>
      <c r="E110" s="175">
        <v>347500000</v>
      </c>
      <c r="F110" s="235">
        <v>347500000</v>
      </c>
      <c r="G110" s="257">
        <f>F110*26.67/100</f>
        <v>92678250</v>
      </c>
      <c r="H110" s="345"/>
      <c r="I110" s="335"/>
      <c r="J110" s="25"/>
      <c r="K110" s="25"/>
    </row>
    <row r="111" spans="1:11" s="3" customFormat="1" ht="58.5" customHeight="1" x14ac:dyDescent="0.7">
      <c r="A111" s="15"/>
      <c r="B111" s="324" t="s">
        <v>20</v>
      </c>
      <c r="C111" s="63" t="s">
        <v>130</v>
      </c>
      <c r="D111" s="96"/>
      <c r="E111" s="97"/>
      <c r="F111" s="98"/>
      <c r="G111" s="284"/>
      <c r="H111" s="369">
        <f>F112+F113+F114+F115+G112+G113+G114+G115</f>
        <v>9854926000</v>
      </c>
      <c r="I111" s="334">
        <f>SUM(H111:H111)</f>
        <v>9854926000</v>
      </c>
      <c r="J111" s="25"/>
      <c r="K111" s="25"/>
    </row>
    <row r="112" spans="1:11" s="3" customFormat="1" ht="23.25" customHeight="1" x14ac:dyDescent="0.7">
      <c r="A112" s="15"/>
      <c r="B112" s="325"/>
      <c r="C112" s="99" t="s">
        <v>220</v>
      </c>
      <c r="D112" s="100"/>
      <c r="E112" s="101">
        <v>1200000000</v>
      </c>
      <c r="F112" s="236">
        <f>E112</f>
        <v>1200000000</v>
      </c>
      <c r="G112" s="263">
        <f>F112*26.67/100</f>
        <v>320040000.00000006</v>
      </c>
      <c r="H112" s="370"/>
      <c r="I112" s="335"/>
      <c r="J112" s="25"/>
      <c r="K112" s="25"/>
    </row>
    <row r="113" spans="1:11" s="3" customFormat="1" ht="23.25" customHeight="1" x14ac:dyDescent="0.7">
      <c r="A113" s="15"/>
      <c r="B113" s="325"/>
      <c r="C113" s="290" t="s">
        <v>221</v>
      </c>
      <c r="D113" s="288"/>
      <c r="E113" s="305">
        <v>900000000</v>
      </c>
      <c r="F113" s="236">
        <f t="shared" ref="F113:F115" si="14">E113</f>
        <v>900000000</v>
      </c>
      <c r="G113" s="263">
        <f t="shared" ref="G113:G115" si="15">F113*26.67/100</f>
        <v>240030000</v>
      </c>
      <c r="H113" s="370"/>
      <c r="I113" s="335"/>
      <c r="J113" s="25"/>
      <c r="K113" s="25"/>
    </row>
    <row r="114" spans="1:11" s="3" customFormat="1" ht="148.5" customHeight="1" x14ac:dyDescent="0.7">
      <c r="A114" s="15"/>
      <c r="B114" s="325"/>
      <c r="C114" s="321" t="s">
        <v>247</v>
      </c>
      <c r="D114" s="306">
        <v>19</v>
      </c>
      <c r="E114" s="101">
        <v>3000000000</v>
      </c>
      <c r="F114" s="236">
        <f t="shared" si="14"/>
        <v>3000000000</v>
      </c>
      <c r="G114" s="263">
        <f t="shared" si="15"/>
        <v>800100000</v>
      </c>
      <c r="H114" s="370"/>
      <c r="I114" s="335"/>
      <c r="J114" s="25"/>
      <c r="K114" s="25"/>
    </row>
    <row r="115" spans="1:11" s="3" customFormat="1" ht="225.75" customHeight="1" thickBot="1" x14ac:dyDescent="0.75">
      <c r="A115" s="15"/>
      <c r="B115" s="325"/>
      <c r="C115" s="323" t="s">
        <v>248</v>
      </c>
      <c r="D115" s="288">
        <v>36</v>
      </c>
      <c r="E115" s="305">
        <v>2680000000</v>
      </c>
      <c r="F115" s="307">
        <f t="shared" si="14"/>
        <v>2680000000</v>
      </c>
      <c r="G115" s="263">
        <f t="shared" si="15"/>
        <v>714756000</v>
      </c>
      <c r="H115" s="370"/>
      <c r="I115" s="335"/>
      <c r="J115" s="25"/>
      <c r="K115" s="25"/>
    </row>
    <row r="116" spans="1:11" s="3" customFormat="1" ht="51.75" customHeight="1" thickBot="1" x14ac:dyDescent="0.75">
      <c r="A116" s="15"/>
      <c r="B116" s="359">
        <v>14</v>
      </c>
      <c r="C116" s="308" t="s">
        <v>97</v>
      </c>
      <c r="D116" s="103"/>
      <c r="E116" s="74"/>
      <c r="F116" s="227"/>
      <c r="G116" s="295"/>
      <c r="H116" s="344">
        <v>10190601500</v>
      </c>
      <c r="I116" s="328">
        <f>H116</f>
        <v>10190601500</v>
      </c>
      <c r="J116" s="25"/>
      <c r="K116" s="25"/>
    </row>
    <row r="117" spans="1:11" s="3" customFormat="1" ht="20.25" customHeight="1" thickBot="1" x14ac:dyDescent="0.75">
      <c r="A117" s="15"/>
      <c r="B117" s="359"/>
      <c r="C117" s="200" t="s">
        <v>231</v>
      </c>
      <c r="D117" s="201"/>
      <c r="E117" s="202">
        <v>1000000000</v>
      </c>
      <c r="F117" s="237">
        <f>E117</f>
        <v>1000000000</v>
      </c>
      <c r="G117" s="214">
        <f t="shared" ref="G117:G122" si="16">F117*26.67/100</f>
        <v>266700000</v>
      </c>
      <c r="H117" s="345"/>
      <c r="I117" s="329"/>
      <c r="J117" s="25"/>
      <c r="K117" s="25"/>
    </row>
    <row r="118" spans="1:11" s="3" customFormat="1" ht="85.5" customHeight="1" thickBot="1" x14ac:dyDescent="0.75">
      <c r="A118" s="15"/>
      <c r="B118" s="359"/>
      <c r="C118" s="200" t="s">
        <v>244</v>
      </c>
      <c r="D118" s="201"/>
      <c r="E118" s="202">
        <v>1300000000</v>
      </c>
      <c r="F118" s="237">
        <f>E118</f>
        <v>1300000000</v>
      </c>
      <c r="G118" s="214">
        <f t="shared" si="16"/>
        <v>346710000</v>
      </c>
      <c r="H118" s="345"/>
      <c r="I118" s="329"/>
      <c r="J118" s="25"/>
      <c r="K118" s="25"/>
    </row>
    <row r="119" spans="1:11" s="3" customFormat="1" ht="20.25" customHeight="1" thickBot="1" x14ac:dyDescent="0.75">
      <c r="A119" s="15"/>
      <c r="B119" s="359"/>
      <c r="C119" s="200" t="s">
        <v>233</v>
      </c>
      <c r="D119" s="201"/>
      <c r="E119" s="202">
        <v>700000000</v>
      </c>
      <c r="F119" s="237">
        <f>E119</f>
        <v>700000000</v>
      </c>
      <c r="G119" s="214">
        <f t="shared" si="16"/>
        <v>186690000</v>
      </c>
      <c r="H119" s="345"/>
      <c r="I119" s="329"/>
      <c r="J119" s="25"/>
      <c r="K119" s="25"/>
    </row>
    <row r="120" spans="1:11" s="3" customFormat="1" ht="39.75" customHeight="1" thickBot="1" x14ac:dyDescent="0.75">
      <c r="A120" s="15"/>
      <c r="B120" s="359"/>
      <c r="C120" s="200" t="s">
        <v>230</v>
      </c>
      <c r="D120" s="201"/>
      <c r="E120" s="202">
        <v>650000000</v>
      </c>
      <c r="F120" s="237">
        <f t="shared" ref="F120:F140" si="17">E120</f>
        <v>650000000</v>
      </c>
      <c r="G120" s="214">
        <f t="shared" si="16"/>
        <v>173355000</v>
      </c>
      <c r="H120" s="345"/>
      <c r="I120" s="329"/>
      <c r="J120" s="25"/>
      <c r="K120" s="25"/>
    </row>
    <row r="121" spans="1:11" s="3" customFormat="1" ht="39" customHeight="1" thickBot="1" x14ac:dyDescent="0.75">
      <c r="A121" s="15"/>
      <c r="B121" s="359"/>
      <c r="C121" s="200" t="s">
        <v>133</v>
      </c>
      <c r="D121" s="201"/>
      <c r="E121" s="202">
        <v>320000000</v>
      </c>
      <c r="F121" s="237">
        <f t="shared" si="17"/>
        <v>320000000</v>
      </c>
      <c r="G121" s="214">
        <f t="shared" si="16"/>
        <v>85344000.000000015</v>
      </c>
      <c r="H121" s="345"/>
      <c r="I121" s="329"/>
      <c r="J121" s="25"/>
      <c r="K121" s="25"/>
    </row>
    <row r="122" spans="1:11" s="3" customFormat="1" ht="27.75" customHeight="1" thickBot="1" x14ac:dyDescent="0.75">
      <c r="A122" s="15"/>
      <c r="B122" s="359"/>
      <c r="C122" s="200" t="s">
        <v>132</v>
      </c>
      <c r="D122" s="201"/>
      <c r="E122" s="202">
        <v>60000000</v>
      </c>
      <c r="F122" s="237">
        <v>60000000</v>
      </c>
      <c r="G122" s="214">
        <f t="shared" si="16"/>
        <v>16002000</v>
      </c>
      <c r="H122" s="345"/>
      <c r="I122" s="329"/>
      <c r="J122" s="25"/>
      <c r="K122" s="25"/>
    </row>
    <row r="123" spans="1:11" s="3" customFormat="1" ht="21" customHeight="1" thickBot="1" x14ac:dyDescent="0.75">
      <c r="A123" s="15"/>
      <c r="B123" s="359"/>
      <c r="C123" s="200" t="s">
        <v>131</v>
      </c>
      <c r="D123" s="201"/>
      <c r="E123" s="202">
        <v>200000000</v>
      </c>
      <c r="F123" s="237">
        <f t="shared" si="17"/>
        <v>200000000</v>
      </c>
      <c r="G123" s="214">
        <f t="shared" ref="G123:G124" si="18">F123*26.67/100</f>
        <v>53340000</v>
      </c>
      <c r="H123" s="345"/>
      <c r="I123" s="329"/>
      <c r="J123" s="25"/>
      <c r="K123" s="25"/>
    </row>
    <row r="124" spans="1:11" s="3" customFormat="1" ht="18.75" customHeight="1" thickBot="1" x14ac:dyDescent="0.75">
      <c r="A124" s="15"/>
      <c r="B124" s="359"/>
      <c r="C124" s="200" t="s">
        <v>232</v>
      </c>
      <c r="D124" s="201"/>
      <c r="E124" s="202">
        <v>400000000</v>
      </c>
      <c r="F124" s="237">
        <f t="shared" si="17"/>
        <v>400000000</v>
      </c>
      <c r="G124" s="214">
        <f t="shared" si="18"/>
        <v>106680000</v>
      </c>
      <c r="H124" s="345"/>
      <c r="I124" s="329"/>
      <c r="J124" s="25"/>
      <c r="K124" s="25"/>
    </row>
    <row r="125" spans="1:11" s="3" customFormat="1" ht="98.25" customHeight="1" thickBot="1" x14ac:dyDescent="0.75">
      <c r="A125" s="15"/>
      <c r="B125" s="359"/>
      <c r="C125" s="322" t="s">
        <v>234</v>
      </c>
      <c r="D125" s="198"/>
      <c r="E125" s="199"/>
      <c r="F125" s="237">
        <f t="shared" si="17"/>
        <v>0</v>
      </c>
      <c r="G125" s="258"/>
      <c r="H125" s="345"/>
      <c r="I125" s="329"/>
      <c r="J125" s="25"/>
      <c r="K125" s="25"/>
    </row>
    <row r="126" spans="1:11" s="3" customFormat="1" ht="30.75" customHeight="1" thickBot="1" x14ac:dyDescent="0.75">
      <c r="A126" s="15"/>
      <c r="B126" s="359"/>
      <c r="C126" s="320" t="s">
        <v>99</v>
      </c>
      <c r="D126" s="201"/>
      <c r="E126" s="202">
        <v>500000000</v>
      </c>
      <c r="F126" s="237">
        <f t="shared" si="17"/>
        <v>500000000</v>
      </c>
      <c r="G126" s="214">
        <f>F126*26.67/100</f>
        <v>133350000</v>
      </c>
      <c r="H126" s="345"/>
      <c r="I126" s="329"/>
      <c r="J126" s="25"/>
      <c r="K126" s="25"/>
    </row>
    <row r="127" spans="1:11" s="3" customFormat="1" ht="24.75" customHeight="1" thickBot="1" x14ac:dyDescent="0.75">
      <c r="A127" s="15"/>
      <c r="B127" s="359"/>
      <c r="C127" s="197" t="s">
        <v>100</v>
      </c>
      <c r="D127" s="105"/>
      <c r="E127" s="106">
        <v>265000000</v>
      </c>
      <c r="F127" s="237">
        <f t="shared" si="17"/>
        <v>265000000</v>
      </c>
      <c r="G127" s="214">
        <f>F127*26.67/100</f>
        <v>70675500</v>
      </c>
      <c r="H127" s="345"/>
      <c r="I127" s="329"/>
      <c r="J127" s="25"/>
      <c r="K127" s="25"/>
    </row>
    <row r="128" spans="1:11" s="3" customFormat="1" ht="54.75" customHeight="1" thickBot="1" x14ac:dyDescent="0.75">
      <c r="A128" s="15"/>
      <c r="B128" s="359"/>
      <c r="C128" s="309" t="s">
        <v>98</v>
      </c>
      <c r="D128" s="107"/>
      <c r="E128" s="33"/>
      <c r="F128" s="237">
        <f t="shared" si="17"/>
        <v>0</v>
      </c>
      <c r="G128" s="258"/>
      <c r="H128" s="345"/>
      <c r="I128" s="329"/>
      <c r="J128" s="25"/>
      <c r="K128" s="25"/>
    </row>
    <row r="129" spans="1:11" s="3" customFormat="1" ht="36.75" customHeight="1" thickBot="1" x14ac:dyDescent="0.75">
      <c r="A129" s="15"/>
      <c r="B129" s="359"/>
      <c r="C129" s="200" t="s">
        <v>241</v>
      </c>
      <c r="D129" s="201"/>
      <c r="E129" s="202">
        <v>250000000</v>
      </c>
      <c r="F129" s="237">
        <f t="shared" si="17"/>
        <v>250000000</v>
      </c>
      <c r="G129" s="214">
        <f>F129*26.67/100</f>
        <v>66675000</v>
      </c>
      <c r="H129" s="345"/>
      <c r="I129" s="329"/>
      <c r="J129" s="25"/>
      <c r="K129" s="25"/>
    </row>
    <row r="130" spans="1:11" s="3" customFormat="1" ht="17.25" customHeight="1" thickBot="1" x14ac:dyDescent="0.75">
      <c r="A130" s="15"/>
      <c r="B130" s="359"/>
      <c r="C130" s="200" t="s">
        <v>242</v>
      </c>
      <c r="D130" s="201"/>
      <c r="E130" s="202">
        <v>200000000</v>
      </c>
      <c r="F130" s="237">
        <f t="shared" si="17"/>
        <v>200000000</v>
      </c>
      <c r="G130" s="214">
        <f t="shared" ref="G130:G140" si="19">F130*26.67/100</f>
        <v>53340000</v>
      </c>
      <c r="H130" s="345"/>
      <c r="I130" s="329"/>
      <c r="J130" s="25"/>
      <c r="K130" s="25"/>
    </row>
    <row r="131" spans="1:11" s="3" customFormat="1" ht="24" customHeight="1" thickBot="1" x14ac:dyDescent="0.75">
      <c r="A131" s="15"/>
      <c r="B131" s="359"/>
      <c r="C131" s="200" t="s">
        <v>60</v>
      </c>
      <c r="D131" s="201"/>
      <c r="E131" s="202">
        <v>100000000</v>
      </c>
      <c r="F131" s="237">
        <f t="shared" si="17"/>
        <v>100000000</v>
      </c>
      <c r="G131" s="214">
        <f t="shared" si="19"/>
        <v>26670000</v>
      </c>
      <c r="H131" s="345"/>
      <c r="I131" s="329"/>
      <c r="J131" s="25"/>
      <c r="K131" s="25"/>
    </row>
    <row r="132" spans="1:11" s="3" customFormat="1" ht="17.100000000000001" customHeight="1" thickBot="1" x14ac:dyDescent="0.75">
      <c r="A132" s="15"/>
      <c r="B132" s="359"/>
      <c r="C132" s="200" t="s">
        <v>245</v>
      </c>
      <c r="D132" s="201"/>
      <c r="E132" s="202">
        <v>150000000</v>
      </c>
      <c r="F132" s="237">
        <f t="shared" si="17"/>
        <v>150000000</v>
      </c>
      <c r="G132" s="214">
        <f t="shared" si="19"/>
        <v>40005000.000000007</v>
      </c>
      <c r="H132" s="345"/>
      <c r="I132" s="329"/>
      <c r="J132" s="25"/>
      <c r="K132" s="25"/>
    </row>
    <row r="133" spans="1:11" s="3" customFormat="1" ht="32.25" customHeight="1" thickBot="1" x14ac:dyDescent="0.75">
      <c r="A133" s="15"/>
      <c r="B133" s="359"/>
      <c r="C133" s="200" t="s">
        <v>50</v>
      </c>
      <c r="D133" s="201"/>
      <c r="E133" s="202">
        <v>350000000</v>
      </c>
      <c r="F133" s="237">
        <f t="shared" si="17"/>
        <v>350000000</v>
      </c>
      <c r="G133" s="214">
        <f t="shared" si="19"/>
        <v>93345000</v>
      </c>
      <c r="H133" s="345"/>
      <c r="I133" s="329"/>
      <c r="J133" s="25"/>
      <c r="K133" s="25"/>
    </row>
    <row r="134" spans="1:11" s="3" customFormat="1" ht="17.100000000000001" customHeight="1" thickBot="1" x14ac:dyDescent="0.75">
      <c r="A134" s="15"/>
      <c r="B134" s="359"/>
      <c r="C134" s="200" t="s">
        <v>236</v>
      </c>
      <c r="D134" s="201"/>
      <c r="E134" s="202">
        <v>200000000</v>
      </c>
      <c r="F134" s="237">
        <f t="shared" si="17"/>
        <v>200000000</v>
      </c>
      <c r="G134" s="214">
        <f t="shared" si="19"/>
        <v>53340000</v>
      </c>
      <c r="H134" s="345"/>
      <c r="I134" s="329"/>
      <c r="J134" s="25"/>
      <c r="K134" s="25"/>
    </row>
    <row r="135" spans="1:11" s="3" customFormat="1" ht="17.100000000000001" customHeight="1" thickBot="1" x14ac:dyDescent="0.75">
      <c r="A135" s="15"/>
      <c r="B135" s="359"/>
      <c r="C135" s="200" t="s">
        <v>246</v>
      </c>
      <c r="D135" s="201"/>
      <c r="E135" s="202">
        <v>200000000</v>
      </c>
      <c r="F135" s="237">
        <f t="shared" si="17"/>
        <v>200000000</v>
      </c>
      <c r="G135" s="214">
        <f t="shared" si="19"/>
        <v>53340000</v>
      </c>
      <c r="H135" s="345"/>
      <c r="I135" s="329"/>
      <c r="J135" s="25"/>
      <c r="K135" s="25"/>
    </row>
    <row r="136" spans="1:11" s="3" customFormat="1" ht="17.100000000000001" customHeight="1" thickBot="1" x14ac:dyDescent="0.75">
      <c r="A136" s="15"/>
      <c r="B136" s="359"/>
      <c r="C136" s="200" t="s">
        <v>237</v>
      </c>
      <c r="D136" s="201"/>
      <c r="E136" s="202">
        <v>200000000</v>
      </c>
      <c r="F136" s="237">
        <f t="shared" si="17"/>
        <v>200000000</v>
      </c>
      <c r="G136" s="214">
        <f t="shared" si="19"/>
        <v>53340000</v>
      </c>
      <c r="H136" s="345"/>
      <c r="I136" s="329"/>
      <c r="J136" s="25"/>
      <c r="K136" s="25"/>
    </row>
    <row r="137" spans="1:11" s="3" customFormat="1" ht="17.100000000000001" customHeight="1" thickBot="1" x14ac:dyDescent="0.75">
      <c r="A137" s="15"/>
      <c r="B137" s="359"/>
      <c r="C137" s="200" t="s">
        <v>238</v>
      </c>
      <c r="D137" s="201"/>
      <c r="E137" s="202">
        <v>300000000</v>
      </c>
      <c r="F137" s="237">
        <f t="shared" si="17"/>
        <v>300000000</v>
      </c>
      <c r="G137" s="214">
        <f t="shared" si="19"/>
        <v>80010000.000000015</v>
      </c>
      <c r="H137" s="345"/>
      <c r="I137" s="329"/>
      <c r="J137" s="25"/>
      <c r="K137" s="25"/>
    </row>
    <row r="138" spans="1:11" s="3" customFormat="1" ht="17.100000000000001" customHeight="1" thickBot="1" x14ac:dyDescent="0.75">
      <c r="A138" s="15"/>
      <c r="B138" s="359"/>
      <c r="C138" s="200" t="s">
        <v>243</v>
      </c>
      <c r="D138" s="201"/>
      <c r="E138" s="202">
        <v>200000000</v>
      </c>
      <c r="F138" s="237">
        <f t="shared" si="17"/>
        <v>200000000</v>
      </c>
      <c r="G138" s="214">
        <f t="shared" si="19"/>
        <v>53340000</v>
      </c>
      <c r="H138" s="345"/>
      <c r="I138" s="329"/>
      <c r="J138" s="25"/>
      <c r="K138" s="25"/>
    </row>
    <row r="139" spans="1:11" s="3" customFormat="1" ht="24" thickBot="1" x14ac:dyDescent="0.75">
      <c r="A139" s="15"/>
      <c r="B139" s="359"/>
      <c r="C139" s="200" t="s">
        <v>239</v>
      </c>
      <c r="D139" s="201"/>
      <c r="E139" s="202">
        <v>250000000</v>
      </c>
      <c r="F139" s="237">
        <f t="shared" si="17"/>
        <v>250000000</v>
      </c>
      <c r="G139" s="214">
        <f t="shared" si="19"/>
        <v>66675000</v>
      </c>
      <c r="H139" s="345"/>
      <c r="I139" s="329"/>
      <c r="J139" s="25"/>
      <c r="K139" s="25"/>
    </row>
    <row r="140" spans="1:11" s="3" customFormat="1" ht="24" thickBot="1" x14ac:dyDescent="0.75">
      <c r="A140" s="15"/>
      <c r="B140" s="359"/>
      <c r="C140" s="310" t="s">
        <v>240</v>
      </c>
      <c r="D140" s="311"/>
      <c r="E140" s="312">
        <v>250000000</v>
      </c>
      <c r="F140" s="313">
        <f t="shared" si="17"/>
        <v>250000000</v>
      </c>
      <c r="G140" s="297">
        <f t="shared" si="19"/>
        <v>66675000</v>
      </c>
      <c r="H140" s="347"/>
      <c r="I140" s="330"/>
      <c r="J140" s="25"/>
      <c r="K140" s="25"/>
    </row>
    <row r="141" spans="1:11" s="3" customFormat="1" ht="21.75" customHeight="1" thickBot="1" x14ac:dyDescent="0.75">
      <c r="A141" s="15"/>
      <c r="B141" s="359">
        <v>15</v>
      </c>
      <c r="C141" s="63" t="s">
        <v>37</v>
      </c>
      <c r="D141" s="108"/>
      <c r="E141" s="64"/>
      <c r="F141" s="98"/>
      <c r="G141" s="284"/>
      <c r="H141" s="344">
        <f>E142+E143+E144+E145+E146+E147+G142</f>
        <v>2815284622</v>
      </c>
      <c r="I141" s="334">
        <f>H141</f>
        <v>2815284622</v>
      </c>
      <c r="J141" s="25"/>
      <c r="K141" s="25"/>
    </row>
    <row r="142" spans="1:11" s="3" customFormat="1" ht="18" customHeight="1" thickBot="1" x14ac:dyDescent="0.75">
      <c r="A142" s="15"/>
      <c r="B142" s="359"/>
      <c r="C142" s="99" t="s">
        <v>101</v>
      </c>
      <c r="D142" s="109"/>
      <c r="E142" s="67">
        <v>200000000</v>
      </c>
      <c r="F142" s="228">
        <f>E142</f>
        <v>200000000</v>
      </c>
      <c r="G142" s="257">
        <f>F142*26.67/100</f>
        <v>53340000</v>
      </c>
      <c r="H142" s="345"/>
      <c r="I142" s="335"/>
      <c r="J142" s="25"/>
      <c r="K142" s="25"/>
    </row>
    <row r="143" spans="1:11" s="3" customFormat="1" ht="18" customHeight="1" thickBot="1" x14ac:dyDescent="0.75">
      <c r="A143" s="15"/>
      <c r="B143" s="359"/>
      <c r="C143" s="99" t="s">
        <v>134</v>
      </c>
      <c r="D143" s="109"/>
      <c r="E143" s="67">
        <v>49569000</v>
      </c>
      <c r="F143" s="228">
        <f t="shared" ref="F143:F147" si="20">E143</f>
        <v>49569000</v>
      </c>
      <c r="G143" s="276"/>
      <c r="H143" s="345"/>
      <c r="I143" s="335"/>
      <c r="J143" s="25"/>
      <c r="K143" s="25"/>
    </row>
    <row r="144" spans="1:11" s="3" customFormat="1" ht="18" customHeight="1" thickBot="1" x14ac:dyDescent="0.75">
      <c r="A144" s="15"/>
      <c r="B144" s="359"/>
      <c r="C144" s="99" t="s">
        <v>135</v>
      </c>
      <c r="D144" s="109"/>
      <c r="E144" s="67">
        <v>70000000</v>
      </c>
      <c r="F144" s="228">
        <f t="shared" si="20"/>
        <v>70000000</v>
      </c>
      <c r="G144" s="276"/>
      <c r="H144" s="345"/>
      <c r="I144" s="335"/>
      <c r="J144" s="25"/>
      <c r="K144" s="25"/>
    </row>
    <row r="145" spans="1:11" s="3" customFormat="1" ht="18" customHeight="1" thickBot="1" x14ac:dyDescent="0.75">
      <c r="A145" s="15"/>
      <c r="B145" s="359"/>
      <c r="C145" s="99" t="s">
        <v>208</v>
      </c>
      <c r="D145" s="109"/>
      <c r="E145" s="67">
        <v>210300000</v>
      </c>
      <c r="F145" s="228">
        <f t="shared" si="20"/>
        <v>210300000</v>
      </c>
      <c r="G145" s="276"/>
      <c r="H145" s="345"/>
      <c r="I145" s="335"/>
      <c r="J145" s="25"/>
      <c r="K145" s="25"/>
    </row>
    <row r="146" spans="1:11" s="3" customFormat="1" ht="18" customHeight="1" thickBot="1" x14ac:dyDescent="0.75">
      <c r="A146" s="15"/>
      <c r="B146" s="359"/>
      <c r="C146" s="99" t="s">
        <v>51</v>
      </c>
      <c r="D146" s="109"/>
      <c r="E146" s="67">
        <v>935500000</v>
      </c>
      <c r="F146" s="228">
        <f t="shared" si="20"/>
        <v>935500000</v>
      </c>
      <c r="G146" s="276"/>
      <c r="H146" s="345"/>
      <c r="I146" s="335"/>
      <c r="J146" s="25"/>
      <c r="K146" s="25"/>
    </row>
    <row r="147" spans="1:11" s="3" customFormat="1" ht="18" customHeight="1" thickBot="1" x14ac:dyDescent="0.75">
      <c r="A147" s="15"/>
      <c r="B147" s="359"/>
      <c r="C147" s="99" t="s">
        <v>5</v>
      </c>
      <c r="D147" s="109"/>
      <c r="E147" s="67">
        <v>1296575622</v>
      </c>
      <c r="F147" s="228">
        <f t="shared" si="20"/>
        <v>1296575622</v>
      </c>
      <c r="G147" s="314"/>
      <c r="H147" s="345"/>
      <c r="I147" s="335"/>
      <c r="J147" s="25"/>
      <c r="K147" s="25"/>
    </row>
    <row r="148" spans="1:11" s="3" customFormat="1" ht="29.25" customHeight="1" x14ac:dyDescent="0.7">
      <c r="A148" s="15"/>
      <c r="B148" s="326">
        <v>16</v>
      </c>
      <c r="C148" s="204" t="s">
        <v>68</v>
      </c>
      <c r="D148" s="205"/>
      <c r="E148" s="206"/>
      <c r="F148" s="217"/>
      <c r="G148" s="264"/>
      <c r="H148" s="344">
        <v>3735314290</v>
      </c>
      <c r="I148" s="334">
        <f>H148</f>
        <v>3735314290</v>
      </c>
      <c r="J148" s="25"/>
      <c r="K148" s="25"/>
    </row>
    <row r="149" spans="1:11" s="3" customFormat="1" ht="29.25" customHeight="1" x14ac:dyDescent="0.7">
      <c r="A149" s="15"/>
      <c r="B149" s="327"/>
      <c r="C149" s="209" t="s">
        <v>136</v>
      </c>
      <c r="D149" s="207"/>
      <c r="E149" s="161">
        <v>350000000</v>
      </c>
      <c r="F149" s="220"/>
      <c r="G149" s="257">
        <f>E149*26.67/100</f>
        <v>93345000</v>
      </c>
      <c r="H149" s="345"/>
      <c r="I149" s="335"/>
      <c r="J149" s="25"/>
      <c r="K149" s="25"/>
    </row>
    <row r="150" spans="1:11" s="3" customFormat="1" ht="36" customHeight="1" x14ac:dyDescent="0.7">
      <c r="A150" s="15"/>
      <c r="B150" s="327"/>
      <c r="C150" s="209" t="s">
        <v>155</v>
      </c>
      <c r="D150" s="207"/>
      <c r="E150" s="161">
        <v>50000000</v>
      </c>
      <c r="F150" s="220"/>
      <c r="G150" s="257">
        <f t="shared" ref="G150:G153" si="21">E150*26.67/100</f>
        <v>13335000</v>
      </c>
      <c r="H150" s="345"/>
      <c r="I150" s="335"/>
      <c r="J150" s="25"/>
      <c r="K150" s="25"/>
    </row>
    <row r="151" spans="1:11" s="3" customFormat="1" ht="29.25" customHeight="1" x14ac:dyDescent="0.7">
      <c r="A151" s="15"/>
      <c r="B151" s="327"/>
      <c r="C151" s="209" t="s">
        <v>103</v>
      </c>
      <c r="D151" s="207"/>
      <c r="E151" s="161">
        <v>60000000</v>
      </c>
      <c r="F151" s="220"/>
      <c r="G151" s="257">
        <f t="shared" si="21"/>
        <v>16002000</v>
      </c>
      <c r="H151" s="345"/>
      <c r="I151" s="335"/>
      <c r="J151" s="25"/>
      <c r="K151" s="25"/>
    </row>
    <row r="152" spans="1:11" s="3" customFormat="1" ht="29.25" customHeight="1" x14ac:dyDescent="0.7">
      <c r="A152" s="15"/>
      <c r="B152" s="327"/>
      <c r="C152" s="209" t="s">
        <v>156</v>
      </c>
      <c r="D152" s="207"/>
      <c r="E152" s="161">
        <v>456000000</v>
      </c>
      <c r="F152" s="220"/>
      <c r="G152" s="257">
        <f t="shared" si="21"/>
        <v>121615200</v>
      </c>
      <c r="H152" s="345"/>
      <c r="I152" s="335"/>
      <c r="J152" s="25"/>
      <c r="K152" s="25"/>
    </row>
    <row r="153" spans="1:11" s="3" customFormat="1" ht="29.25" customHeight="1" x14ac:dyDescent="0.7">
      <c r="A153" s="15"/>
      <c r="B153" s="327"/>
      <c r="C153" s="209" t="s">
        <v>182</v>
      </c>
      <c r="D153" s="207"/>
      <c r="E153" s="161">
        <v>300000000</v>
      </c>
      <c r="F153" s="220"/>
      <c r="G153" s="257">
        <f t="shared" si="21"/>
        <v>80010000.000000015</v>
      </c>
      <c r="H153" s="345"/>
      <c r="I153" s="335"/>
      <c r="J153" s="25"/>
      <c r="K153" s="25"/>
    </row>
    <row r="154" spans="1:11" s="3" customFormat="1" ht="29.25" customHeight="1" x14ac:dyDescent="0.7">
      <c r="A154" s="15"/>
      <c r="B154" s="327"/>
      <c r="C154" s="299" t="s">
        <v>102</v>
      </c>
      <c r="D154" s="300"/>
      <c r="E154" s="38">
        <v>683253545</v>
      </c>
      <c r="F154" s="218"/>
      <c r="G154" s="263"/>
      <c r="H154" s="345"/>
      <c r="I154" s="335"/>
      <c r="J154" s="25"/>
      <c r="K154" s="25"/>
    </row>
    <row r="155" spans="1:11" s="3" customFormat="1" ht="29.25" customHeight="1" thickBot="1" x14ac:dyDescent="0.75">
      <c r="A155" s="15"/>
      <c r="B155" s="346"/>
      <c r="C155" s="210" t="s">
        <v>209</v>
      </c>
      <c r="D155" s="208"/>
      <c r="E155" s="185">
        <v>828500000</v>
      </c>
      <c r="F155" s="232"/>
      <c r="G155" s="263"/>
      <c r="H155" s="347"/>
      <c r="I155" s="336"/>
      <c r="J155" s="25"/>
      <c r="K155" s="25"/>
    </row>
    <row r="156" spans="1:11" s="3" customFormat="1" ht="21" customHeight="1" thickBot="1" x14ac:dyDescent="0.75">
      <c r="A156" s="15"/>
      <c r="B156" s="383">
        <v>17</v>
      </c>
      <c r="C156" s="57" t="s">
        <v>10</v>
      </c>
      <c r="D156" s="110"/>
      <c r="E156" s="111"/>
      <c r="F156" s="238"/>
      <c r="G156" s="295"/>
      <c r="H156" s="344">
        <f>G171+G157+G158+G159+G160+G161+G164+G165+G166+G167+G168+G169+G170+F174+F175+G175+F178+F180+F173+F172+F171+F170+F169+F168+F167+F166+F165+F164+F163+F162+F161+F160+F159+F158+F157+F176+F177</f>
        <v>11183509500</v>
      </c>
      <c r="I156" s="328">
        <f>H156</f>
        <v>11183509500</v>
      </c>
      <c r="J156" s="25"/>
      <c r="K156" s="25"/>
    </row>
    <row r="157" spans="1:11" s="3" customFormat="1" ht="15" customHeight="1" thickBot="1" x14ac:dyDescent="0.75">
      <c r="A157" s="15"/>
      <c r="B157" s="383"/>
      <c r="C157" s="84" t="s">
        <v>192</v>
      </c>
      <c r="D157" s="109"/>
      <c r="E157" s="79">
        <v>20000000</v>
      </c>
      <c r="F157" s="239">
        <f>E157</f>
        <v>20000000</v>
      </c>
      <c r="G157" s="214">
        <f>F157*26.67/100</f>
        <v>5334000.0000000009</v>
      </c>
      <c r="H157" s="345"/>
      <c r="I157" s="329"/>
      <c r="J157" s="25"/>
      <c r="K157" s="25"/>
    </row>
    <row r="158" spans="1:11" s="3" customFormat="1" ht="15" customHeight="1" thickBot="1" x14ac:dyDescent="0.75">
      <c r="A158" s="15"/>
      <c r="B158" s="383"/>
      <c r="C158" s="84" t="s">
        <v>191</v>
      </c>
      <c r="D158" s="109"/>
      <c r="E158" s="79">
        <v>500000000</v>
      </c>
      <c r="F158" s="239">
        <f t="shared" ref="F158:F170" si="22">E158</f>
        <v>500000000</v>
      </c>
      <c r="G158" s="214">
        <f t="shared" ref="G158:G170" si="23">F158*26.67/100</f>
        <v>133350000</v>
      </c>
      <c r="H158" s="345"/>
      <c r="I158" s="329"/>
      <c r="J158" s="25"/>
      <c r="K158" s="25"/>
    </row>
    <row r="159" spans="1:11" s="3" customFormat="1" ht="15" customHeight="1" thickBot="1" x14ac:dyDescent="0.75">
      <c r="A159" s="15"/>
      <c r="B159" s="383"/>
      <c r="C159" s="84" t="s">
        <v>193</v>
      </c>
      <c r="D159" s="109"/>
      <c r="E159" s="79">
        <v>200000000</v>
      </c>
      <c r="F159" s="239">
        <f t="shared" si="22"/>
        <v>200000000</v>
      </c>
      <c r="G159" s="214">
        <f t="shared" si="23"/>
        <v>53340000</v>
      </c>
      <c r="H159" s="345"/>
      <c r="I159" s="329"/>
      <c r="J159" s="25"/>
      <c r="K159" s="25"/>
    </row>
    <row r="160" spans="1:11" s="3" customFormat="1" ht="15" customHeight="1" thickBot="1" x14ac:dyDescent="0.75">
      <c r="A160" s="15"/>
      <c r="B160" s="383"/>
      <c r="C160" s="84" t="s">
        <v>194</v>
      </c>
      <c r="D160" s="109"/>
      <c r="E160" s="79">
        <v>1800000000</v>
      </c>
      <c r="F160" s="239">
        <f t="shared" si="22"/>
        <v>1800000000</v>
      </c>
      <c r="G160" s="214">
        <f t="shared" si="23"/>
        <v>480060000</v>
      </c>
      <c r="H160" s="345"/>
      <c r="I160" s="329"/>
      <c r="J160" s="25"/>
      <c r="K160" s="25"/>
    </row>
    <row r="161" spans="1:11" s="3" customFormat="1" ht="15" customHeight="1" thickBot="1" x14ac:dyDescent="0.75">
      <c r="A161" s="15"/>
      <c r="B161" s="383"/>
      <c r="C161" s="84" t="s">
        <v>195</v>
      </c>
      <c r="D161" s="109"/>
      <c r="E161" s="79">
        <v>200000000</v>
      </c>
      <c r="F161" s="239">
        <f t="shared" si="22"/>
        <v>200000000</v>
      </c>
      <c r="G161" s="214">
        <f t="shared" si="23"/>
        <v>53340000</v>
      </c>
      <c r="H161" s="345"/>
      <c r="I161" s="329"/>
      <c r="J161" s="25"/>
      <c r="K161" s="25"/>
    </row>
    <row r="162" spans="1:11" s="3" customFormat="1" ht="15" customHeight="1" thickBot="1" x14ac:dyDescent="0.75">
      <c r="A162" s="15"/>
      <c r="B162" s="383"/>
      <c r="C162" s="84" t="s">
        <v>196</v>
      </c>
      <c r="D162" s="109"/>
      <c r="E162" s="79">
        <v>300000000</v>
      </c>
      <c r="F162" s="239">
        <f t="shared" si="22"/>
        <v>300000000</v>
      </c>
      <c r="G162" s="214"/>
      <c r="H162" s="345"/>
      <c r="I162" s="329"/>
      <c r="J162" s="25"/>
      <c r="K162" s="25"/>
    </row>
    <row r="163" spans="1:11" s="3" customFormat="1" ht="15" customHeight="1" thickBot="1" x14ac:dyDescent="0.75">
      <c r="A163" s="15"/>
      <c r="B163" s="383"/>
      <c r="C163" s="84" t="s">
        <v>197</v>
      </c>
      <c r="D163" s="109"/>
      <c r="E163" s="79">
        <v>380000000</v>
      </c>
      <c r="F163" s="239">
        <f t="shared" si="22"/>
        <v>380000000</v>
      </c>
      <c r="G163" s="214"/>
      <c r="H163" s="345"/>
      <c r="I163" s="329"/>
      <c r="J163" s="25"/>
      <c r="K163" s="25"/>
    </row>
    <row r="164" spans="1:11" s="3" customFormat="1" ht="15" customHeight="1" thickBot="1" x14ac:dyDescent="0.75">
      <c r="A164" s="15"/>
      <c r="B164" s="383"/>
      <c r="C164" s="84" t="s">
        <v>198</v>
      </c>
      <c r="D164" s="109"/>
      <c r="E164" s="79">
        <v>150000000</v>
      </c>
      <c r="F164" s="239">
        <f t="shared" si="22"/>
        <v>150000000</v>
      </c>
      <c r="G164" s="214">
        <f t="shared" si="23"/>
        <v>40005000.000000007</v>
      </c>
      <c r="H164" s="345"/>
      <c r="I164" s="329"/>
      <c r="J164" s="25"/>
      <c r="K164" s="25"/>
    </row>
    <row r="165" spans="1:11" s="3" customFormat="1" ht="15" customHeight="1" thickBot="1" x14ac:dyDescent="0.75">
      <c r="A165" s="15"/>
      <c r="B165" s="383"/>
      <c r="C165" s="84" t="s">
        <v>199</v>
      </c>
      <c r="D165" s="109"/>
      <c r="E165" s="79">
        <v>150000000</v>
      </c>
      <c r="F165" s="239">
        <f t="shared" si="22"/>
        <v>150000000</v>
      </c>
      <c r="G165" s="214">
        <f t="shared" si="23"/>
        <v>40005000.000000007</v>
      </c>
      <c r="H165" s="345"/>
      <c r="I165" s="329"/>
      <c r="J165" s="25"/>
      <c r="K165" s="25"/>
    </row>
    <row r="166" spans="1:11" s="3" customFormat="1" ht="15" customHeight="1" thickBot="1" x14ac:dyDescent="0.75">
      <c r="A166" s="15"/>
      <c r="B166" s="383"/>
      <c r="C166" s="84" t="s">
        <v>200</v>
      </c>
      <c r="D166" s="109"/>
      <c r="E166" s="79">
        <v>250000000</v>
      </c>
      <c r="F166" s="239">
        <f t="shared" si="22"/>
        <v>250000000</v>
      </c>
      <c r="G166" s="214">
        <f t="shared" si="23"/>
        <v>66675000</v>
      </c>
      <c r="H166" s="345"/>
      <c r="I166" s="329"/>
      <c r="J166" s="25"/>
      <c r="K166" s="25"/>
    </row>
    <row r="167" spans="1:11" s="3" customFormat="1" ht="15" customHeight="1" thickBot="1" x14ac:dyDescent="0.75">
      <c r="A167" s="15"/>
      <c r="B167" s="383"/>
      <c r="C167" s="84" t="s">
        <v>201</v>
      </c>
      <c r="D167" s="109"/>
      <c r="E167" s="79">
        <v>350000000</v>
      </c>
      <c r="F167" s="239">
        <f t="shared" si="22"/>
        <v>350000000</v>
      </c>
      <c r="G167" s="214">
        <f t="shared" si="23"/>
        <v>93345000</v>
      </c>
      <c r="H167" s="345"/>
      <c r="I167" s="329"/>
      <c r="J167" s="25"/>
      <c r="K167" s="25"/>
    </row>
    <row r="168" spans="1:11" s="3" customFormat="1" ht="15" customHeight="1" thickBot="1" x14ac:dyDescent="0.75">
      <c r="A168" s="15"/>
      <c r="B168" s="383"/>
      <c r="C168" s="84" t="s">
        <v>202</v>
      </c>
      <c r="D168" s="109"/>
      <c r="E168" s="79">
        <v>150000000</v>
      </c>
      <c r="F168" s="239">
        <f t="shared" si="22"/>
        <v>150000000</v>
      </c>
      <c r="G168" s="214">
        <f t="shared" si="23"/>
        <v>40005000.000000007</v>
      </c>
      <c r="H168" s="345"/>
      <c r="I168" s="329"/>
      <c r="J168" s="25"/>
      <c r="K168" s="25"/>
    </row>
    <row r="169" spans="1:11" s="3" customFormat="1" ht="15" customHeight="1" thickBot="1" x14ac:dyDescent="0.75">
      <c r="A169" s="15"/>
      <c r="B169" s="383"/>
      <c r="C169" s="84" t="s">
        <v>203</v>
      </c>
      <c r="D169" s="109"/>
      <c r="E169" s="79">
        <v>400000000</v>
      </c>
      <c r="F169" s="239">
        <f t="shared" si="22"/>
        <v>400000000</v>
      </c>
      <c r="G169" s="214">
        <f t="shared" si="23"/>
        <v>106680000</v>
      </c>
      <c r="H169" s="345"/>
      <c r="I169" s="329"/>
      <c r="J169" s="25"/>
      <c r="K169" s="25"/>
    </row>
    <row r="170" spans="1:11" s="3" customFormat="1" ht="15" customHeight="1" thickBot="1" x14ac:dyDescent="0.75">
      <c r="A170" s="15"/>
      <c r="B170" s="383"/>
      <c r="C170" s="84" t="s">
        <v>15</v>
      </c>
      <c r="D170" s="109"/>
      <c r="E170" s="79">
        <v>50000000</v>
      </c>
      <c r="F170" s="239">
        <f t="shared" si="22"/>
        <v>50000000</v>
      </c>
      <c r="G170" s="214">
        <f t="shared" si="23"/>
        <v>13335000</v>
      </c>
      <c r="H170" s="345"/>
      <c r="I170" s="329"/>
      <c r="J170" s="25"/>
      <c r="K170" s="25"/>
    </row>
    <row r="171" spans="1:11" s="3" customFormat="1" ht="15" customHeight="1" thickBot="1" x14ac:dyDescent="0.75">
      <c r="A171" s="15"/>
      <c r="B171" s="383"/>
      <c r="C171" s="84" t="s">
        <v>137</v>
      </c>
      <c r="D171" s="109"/>
      <c r="E171" s="79">
        <v>500000000</v>
      </c>
      <c r="F171" s="239">
        <v>500000000</v>
      </c>
      <c r="G171" s="214">
        <f>F171*26.67/100</f>
        <v>133350000</v>
      </c>
      <c r="H171" s="345"/>
      <c r="I171" s="329"/>
      <c r="J171" s="25"/>
      <c r="K171" s="25"/>
    </row>
    <row r="172" spans="1:11" s="3" customFormat="1" ht="15" customHeight="1" thickBot="1" x14ac:dyDescent="0.75">
      <c r="A172" s="15"/>
      <c r="B172" s="383"/>
      <c r="C172" s="75" t="s">
        <v>138</v>
      </c>
      <c r="D172" s="109"/>
      <c r="E172" s="77">
        <v>212500000</v>
      </c>
      <c r="F172" s="239">
        <f t="shared" ref="F172:F178" si="24">E172</f>
        <v>212500000</v>
      </c>
      <c r="G172" s="214"/>
      <c r="H172" s="345"/>
      <c r="I172" s="329"/>
      <c r="J172" s="25"/>
      <c r="K172" s="25"/>
    </row>
    <row r="173" spans="1:11" s="3" customFormat="1" ht="15" customHeight="1" thickBot="1" x14ac:dyDescent="0.75">
      <c r="A173" s="15"/>
      <c r="B173" s="383"/>
      <c r="C173" s="84" t="s">
        <v>139</v>
      </c>
      <c r="D173" s="109"/>
      <c r="E173" s="79">
        <v>1556366500</v>
      </c>
      <c r="F173" s="239">
        <f t="shared" si="24"/>
        <v>1556366500</v>
      </c>
      <c r="G173" s="214"/>
      <c r="H173" s="345"/>
      <c r="I173" s="329"/>
      <c r="J173" s="25"/>
      <c r="K173" s="25"/>
    </row>
    <row r="174" spans="1:11" s="3" customFormat="1" ht="21.75" customHeight="1" thickBot="1" x14ac:dyDescent="0.75">
      <c r="A174" s="15"/>
      <c r="B174" s="383"/>
      <c r="C174" s="42" t="s">
        <v>19</v>
      </c>
      <c r="D174" s="112"/>
      <c r="E174" s="35">
        <v>947250000</v>
      </c>
      <c r="F174" s="239">
        <f t="shared" si="24"/>
        <v>947250000</v>
      </c>
      <c r="G174" s="258"/>
      <c r="H174" s="345"/>
      <c r="I174" s="329"/>
      <c r="J174" s="25"/>
      <c r="K174" s="25"/>
    </row>
    <row r="175" spans="1:11" s="3" customFormat="1" ht="29.25" customHeight="1" thickBot="1" x14ac:dyDescent="0.75">
      <c r="A175" s="15"/>
      <c r="B175" s="383"/>
      <c r="C175" s="84" t="s">
        <v>210</v>
      </c>
      <c r="D175" s="109"/>
      <c r="E175" s="79">
        <v>200000000</v>
      </c>
      <c r="F175" s="239">
        <f t="shared" si="24"/>
        <v>200000000</v>
      </c>
      <c r="G175" s="214">
        <f>F175*26.67/100</f>
        <v>53340000</v>
      </c>
      <c r="H175" s="345"/>
      <c r="I175" s="329"/>
      <c r="J175" s="25"/>
      <c r="K175" s="25"/>
    </row>
    <row r="176" spans="1:11" s="3" customFormat="1" ht="20.25" customHeight="1" thickBot="1" x14ac:dyDescent="0.75">
      <c r="A176" s="15"/>
      <c r="B176" s="383"/>
      <c r="C176" s="84" t="s">
        <v>123</v>
      </c>
      <c r="D176" s="78"/>
      <c r="E176" s="79">
        <v>234229000</v>
      </c>
      <c r="F176" s="239">
        <f t="shared" si="24"/>
        <v>234229000</v>
      </c>
      <c r="G176" s="258"/>
      <c r="H176" s="345"/>
      <c r="I176" s="329"/>
      <c r="J176" s="25"/>
      <c r="K176" s="25"/>
    </row>
    <row r="177" spans="1:11" s="3" customFormat="1" ht="20.25" customHeight="1" thickBot="1" x14ac:dyDescent="0.75">
      <c r="A177" s="15"/>
      <c r="B177" s="383"/>
      <c r="C177" s="84" t="s">
        <v>140</v>
      </c>
      <c r="D177" s="78"/>
      <c r="E177" s="79">
        <v>23000000</v>
      </c>
      <c r="F177" s="239">
        <f t="shared" si="24"/>
        <v>23000000</v>
      </c>
      <c r="G177" s="258"/>
      <c r="H177" s="345"/>
      <c r="I177" s="329"/>
      <c r="J177" s="25"/>
      <c r="K177" s="25"/>
    </row>
    <row r="178" spans="1:11" s="10" customFormat="1" ht="35.25" customHeight="1" thickBot="1" x14ac:dyDescent="0.75">
      <c r="A178" s="286"/>
      <c r="B178" s="383"/>
      <c r="C178" s="84" t="s">
        <v>211</v>
      </c>
      <c r="D178" s="109"/>
      <c r="E178" s="79">
        <v>62500000</v>
      </c>
      <c r="F178" s="239">
        <f t="shared" si="24"/>
        <v>62500000</v>
      </c>
      <c r="G178" s="258"/>
      <c r="H178" s="345"/>
      <c r="I178" s="329"/>
      <c r="J178" s="25"/>
      <c r="K178" s="25"/>
    </row>
    <row r="179" spans="1:11" s="10" customFormat="1" ht="18" customHeight="1" thickBot="1" x14ac:dyDescent="0.75">
      <c r="A179" s="286"/>
      <c r="B179" s="383"/>
      <c r="C179" s="42" t="s">
        <v>24</v>
      </c>
      <c r="D179" s="109"/>
      <c r="E179" s="35"/>
      <c r="F179" s="239"/>
      <c r="G179" s="258"/>
      <c r="H179" s="345"/>
      <c r="I179" s="329"/>
      <c r="J179" s="25"/>
      <c r="K179" s="25"/>
    </row>
    <row r="180" spans="1:11" s="10" customFormat="1" ht="21" customHeight="1" thickBot="1" x14ac:dyDescent="0.75">
      <c r="A180" s="286"/>
      <c r="B180" s="383"/>
      <c r="C180" s="42" t="s">
        <v>52</v>
      </c>
      <c r="D180" s="112"/>
      <c r="E180" s="35">
        <v>1235500000</v>
      </c>
      <c r="F180" s="239">
        <f>E180</f>
        <v>1235500000</v>
      </c>
      <c r="G180" s="258"/>
      <c r="H180" s="345"/>
      <c r="I180" s="329"/>
      <c r="J180" s="25"/>
      <c r="K180" s="25"/>
    </row>
    <row r="181" spans="1:11" s="10" customFormat="1" ht="26.25" customHeight="1" thickBot="1" x14ac:dyDescent="0.75">
      <c r="A181" s="286"/>
      <c r="B181" s="383"/>
      <c r="C181" s="42" t="s">
        <v>157</v>
      </c>
      <c r="D181" s="112"/>
      <c r="E181" s="35"/>
      <c r="F181" s="240"/>
      <c r="G181" s="304"/>
      <c r="H181" s="345"/>
      <c r="I181" s="329"/>
      <c r="J181" s="25"/>
      <c r="K181" s="25"/>
    </row>
    <row r="182" spans="1:11" s="3" customFormat="1" ht="48" customHeight="1" thickBot="1" x14ac:dyDescent="0.75">
      <c r="A182" s="15"/>
      <c r="B182" s="359">
        <v>18</v>
      </c>
      <c r="C182" s="51" t="s">
        <v>72</v>
      </c>
      <c r="D182" s="113"/>
      <c r="E182" s="111"/>
      <c r="F182" s="315"/>
      <c r="G182" s="261"/>
      <c r="H182" s="337">
        <f>F183+F184+G183+G184</f>
        <v>1013360000</v>
      </c>
      <c r="I182" s="331">
        <f>H182</f>
        <v>1013360000</v>
      </c>
      <c r="J182" s="25"/>
      <c r="K182" s="25"/>
    </row>
    <row r="183" spans="1:11" s="3" customFormat="1" ht="24" customHeight="1" thickBot="1" x14ac:dyDescent="0.75">
      <c r="A183" s="15"/>
      <c r="B183" s="359"/>
      <c r="C183" s="84" t="s">
        <v>16</v>
      </c>
      <c r="D183" s="78"/>
      <c r="E183" s="114">
        <v>500000000</v>
      </c>
      <c r="F183" s="239">
        <v>500000000</v>
      </c>
      <c r="G183" s="214">
        <f>F183*26.67/100</f>
        <v>133350000</v>
      </c>
      <c r="H183" s="338"/>
      <c r="I183" s="332"/>
      <c r="J183" s="25"/>
      <c r="K183" s="25"/>
    </row>
    <row r="184" spans="1:11" s="3" customFormat="1" ht="25.5" customHeight="1" thickBot="1" x14ac:dyDescent="0.75">
      <c r="A184" s="15"/>
      <c r="B184" s="359"/>
      <c r="C184" s="54" t="s">
        <v>222</v>
      </c>
      <c r="D184" s="115"/>
      <c r="E184" s="211">
        <v>300000000</v>
      </c>
      <c r="F184" s="240">
        <f>E184</f>
        <v>300000000</v>
      </c>
      <c r="G184" s="214">
        <f>F184*26.67/100</f>
        <v>80010000.000000015</v>
      </c>
      <c r="H184" s="339"/>
      <c r="I184" s="333"/>
      <c r="J184" s="25"/>
      <c r="K184" s="25"/>
    </row>
    <row r="185" spans="1:11" s="3" customFormat="1" ht="47.25" customHeight="1" x14ac:dyDescent="0.7">
      <c r="A185" s="15"/>
      <c r="B185" s="326">
        <v>19</v>
      </c>
      <c r="C185" s="51" t="s">
        <v>8</v>
      </c>
      <c r="D185" s="116"/>
      <c r="E185" s="111"/>
      <c r="F185" s="241"/>
      <c r="G185" s="340"/>
      <c r="H185" s="344">
        <v>3979092084</v>
      </c>
      <c r="I185" s="328">
        <f>H185</f>
        <v>3979092084</v>
      </c>
      <c r="J185" s="25"/>
      <c r="K185" s="117"/>
    </row>
    <row r="186" spans="1:11" s="3" customFormat="1" ht="71.25" customHeight="1" thickBot="1" x14ac:dyDescent="0.75">
      <c r="A186" s="15"/>
      <c r="B186" s="346"/>
      <c r="C186" s="118" t="s">
        <v>88</v>
      </c>
      <c r="D186" s="115" t="s">
        <v>49</v>
      </c>
      <c r="E186" s="119">
        <v>3979092084</v>
      </c>
      <c r="F186" s="242">
        <f>E186</f>
        <v>3979092084</v>
      </c>
      <c r="G186" s="341"/>
      <c r="H186" s="384"/>
      <c r="I186" s="330"/>
      <c r="J186" s="25"/>
      <c r="K186" s="25"/>
    </row>
    <row r="187" spans="1:11" s="3" customFormat="1" ht="37.5" customHeight="1" x14ac:dyDescent="0.7">
      <c r="A187" s="15"/>
      <c r="B187" s="326">
        <v>20</v>
      </c>
      <c r="C187" s="120" t="s">
        <v>69</v>
      </c>
      <c r="D187" s="121"/>
      <c r="E187" s="122"/>
      <c r="F187" s="243"/>
      <c r="G187" s="342"/>
      <c r="H187" s="350">
        <f>G201+G200+G198+G197+G196+G195+F202+F200+F198+F197+F196+F195+F193+F192+F191+F190+F189</f>
        <v>15658434048.5</v>
      </c>
      <c r="I187" s="328">
        <f>H187</f>
        <v>15658434048.5</v>
      </c>
      <c r="J187" s="25"/>
      <c r="K187" s="25"/>
    </row>
    <row r="188" spans="1:11" s="3" customFormat="1" ht="22.5" customHeight="1" x14ac:dyDescent="0.7">
      <c r="A188" s="15"/>
      <c r="B188" s="327"/>
      <c r="C188" s="123" t="s">
        <v>53</v>
      </c>
      <c r="D188" s="78"/>
      <c r="E188" s="79"/>
      <c r="F188" s="244"/>
      <c r="G188" s="343"/>
      <c r="H188" s="351"/>
      <c r="I188" s="329"/>
      <c r="J188" s="25"/>
      <c r="K188" s="25"/>
    </row>
    <row r="189" spans="1:11" s="3" customFormat="1" ht="16.5" customHeight="1" x14ac:dyDescent="0.7">
      <c r="A189" s="15"/>
      <c r="B189" s="327"/>
      <c r="C189" s="157" t="s">
        <v>54</v>
      </c>
      <c r="D189" s="124">
        <v>2</v>
      </c>
      <c r="E189" s="35">
        <v>242600000</v>
      </c>
      <c r="F189" s="245">
        <v>485200000</v>
      </c>
      <c r="G189" s="343"/>
      <c r="H189" s="351"/>
      <c r="I189" s="329"/>
      <c r="J189" s="25"/>
      <c r="K189" s="25"/>
    </row>
    <row r="190" spans="1:11" s="3" customFormat="1" ht="17.25" customHeight="1" x14ac:dyDescent="0.7">
      <c r="A190" s="15"/>
      <c r="B190" s="327"/>
      <c r="C190" s="157" t="s">
        <v>55</v>
      </c>
      <c r="D190" s="124">
        <v>1</v>
      </c>
      <c r="E190" s="31">
        <v>250000000</v>
      </c>
      <c r="F190" s="246">
        <f t="shared" ref="F190:F192" si="25">E190*D190</f>
        <v>250000000</v>
      </c>
      <c r="G190" s="343"/>
      <c r="H190" s="351"/>
      <c r="I190" s="329"/>
      <c r="J190" s="25"/>
      <c r="K190" s="25"/>
    </row>
    <row r="191" spans="1:11" s="3" customFormat="1" ht="15.75" customHeight="1" x14ac:dyDescent="0.7">
      <c r="A191" s="15"/>
      <c r="B191" s="327"/>
      <c r="C191" s="157" t="s">
        <v>56</v>
      </c>
      <c r="D191" s="124">
        <v>1</v>
      </c>
      <c r="E191" s="31">
        <v>250000000</v>
      </c>
      <c r="F191" s="246">
        <f t="shared" si="25"/>
        <v>250000000</v>
      </c>
      <c r="G191" s="343"/>
      <c r="H191" s="351"/>
      <c r="I191" s="329"/>
      <c r="J191" s="25"/>
      <c r="K191" s="25"/>
    </row>
    <row r="192" spans="1:11" s="3" customFormat="1" ht="17.25" customHeight="1" x14ac:dyDescent="0.7">
      <c r="A192" s="15"/>
      <c r="B192" s="327"/>
      <c r="C192" s="158" t="s">
        <v>70</v>
      </c>
      <c r="D192" s="124">
        <v>32</v>
      </c>
      <c r="E192" s="125">
        <v>80000000</v>
      </c>
      <c r="F192" s="246">
        <f t="shared" si="25"/>
        <v>2560000000</v>
      </c>
      <c r="G192" s="343"/>
      <c r="H192" s="351"/>
      <c r="I192" s="329"/>
      <c r="J192" s="25"/>
      <c r="K192" s="25"/>
    </row>
    <row r="193" spans="1:11" s="3" customFormat="1" ht="19.5" customHeight="1" x14ac:dyDescent="0.7">
      <c r="A193" s="15"/>
      <c r="B193" s="327"/>
      <c r="C193" s="158" t="s">
        <v>57</v>
      </c>
      <c r="D193" s="124">
        <v>248</v>
      </c>
      <c r="E193" s="125">
        <v>40000000</v>
      </c>
      <c r="F193" s="246">
        <f>E193*D193</f>
        <v>9920000000</v>
      </c>
      <c r="G193" s="343"/>
      <c r="H193" s="351"/>
      <c r="I193" s="329"/>
      <c r="J193" s="25"/>
      <c r="K193" s="69"/>
    </row>
    <row r="194" spans="1:11" s="3" customFormat="1" ht="17.25" customHeight="1" x14ac:dyDescent="0.7">
      <c r="A194" s="15"/>
      <c r="B194" s="327"/>
      <c r="C194" s="126" t="s">
        <v>58</v>
      </c>
      <c r="D194" s="127"/>
      <c r="E194" s="128"/>
      <c r="F194" s="318"/>
      <c r="G194" s="298"/>
      <c r="H194" s="351"/>
      <c r="I194" s="329"/>
      <c r="J194" s="25"/>
      <c r="K194" s="25"/>
    </row>
    <row r="195" spans="1:11" s="3" customFormat="1" ht="17.25" customHeight="1" x14ac:dyDescent="0.7">
      <c r="A195" s="15"/>
      <c r="B195" s="327"/>
      <c r="C195" s="130" t="s">
        <v>189</v>
      </c>
      <c r="D195" s="124"/>
      <c r="E195" s="125">
        <v>709280000</v>
      </c>
      <c r="F195" s="316">
        <f>E195</f>
        <v>709280000</v>
      </c>
      <c r="G195" s="298">
        <f>F195*26.67/100</f>
        <v>189164976</v>
      </c>
      <c r="H195" s="351"/>
      <c r="I195" s="329"/>
      <c r="J195" s="25"/>
      <c r="K195" s="25"/>
    </row>
    <row r="196" spans="1:11" s="3" customFormat="1" ht="17.25" customHeight="1" x14ac:dyDescent="0.7">
      <c r="A196" s="15"/>
      <c r="B196" s="327"/>
      <c r="C196" s="130" t="s">
        <v>190</v>
      </c>
      <c r="D196" s="124"/>
      <c r="E196" s="125">
        <v>210000000</v>
      </c>
      <c r="F196" s="316">
        <f t="shared" ref="F196:F206" si="26">E196</f>
        <v>210000000</v>
      </c>
      <c r="G196" s="298">
        <f t="shared" ref="G196:G200" si="27">F196*26.67/100</f>
        <v>56007000</v>
      </c>
      <c r="H196" s="351"/>
      <c r="I196" s="329"/>
      <c r="J196" s="25"/>
      <c r="K196" s="25"/>
    </row>
    <row r="197" spans="1:11" s="3" customFormat="1" ht="16.5" customHeight="1" x14ac:dyDescent="0.7">
      <c r="A197" s="15"/>
      <c r="B197" s="327"/>
      <c r="C197" s="130" t="s">
        <v>187</v>
      </c>
      <c r="D197" s="124"/>
      <c r="E197" s="125">
        <v>533600000</v>
      </c>
      <c r="F197" s="316">
        <f t="shared" si="26"/>
        <v>533600000</v>
      </c>
      <c r="G197" s="298">
        <f t="shared" si="27"/>
        <v>142311120</v>
      </c>
      <c r="H197" s="351"/>
      <c r="I197" s="329"/>
      <c r="J197" s="25"/>
      <c r="K197" s="25"/>
    </row>
    <row r="198" spans="1:11" s="3" customFormat="1" ht="35.25" customHeight="1" x14ac:dyDescent="0.7">
      <c r="A198" s="15"/>
      <c r="B198" s="327"/>
      <c r="C198" s="130" t="s">
        <v>188</v>
      </c>
      <c r="D198" s="124"/>
      <c r="E198" s="125">
        <v>59175000</v>
      </c>
      <c r="F198" s="316">
        <f t="shared" si="26"/>
        <v>59175000</v>
      </c>
      <c r="G198" s="298">
        <f t="shared" si="27"/>
        <v>15781972.5</v>
      </c>
      <c r="H198" s="351"/>
      <c r="I198" s="329"/>
      <c r="J198" s="25"/>
      <c r="K198" s="25"/>
    </row>
    <row r="199" spans="1:11" s="3" customFormat="1" ht="18" customHeight="1" x14ac:dyDescent="0.7">
      <c r="A199" s="15"/>
      <c r="B199" s="327"/>
      <c r="C199" s="131" t="s">
        <v>59</v>
      </c>
      <c r="D199" s="112"/>
      <c r="E199" s="129"/>
      <c r="F199" s="316">
        <f t="shared" si="26"/>
        <v>0</v>
      </c>
      <c r="G199" s="298">
        <f t="shared" si="27"/>
        <v>0</v>
      </c>
      <c r="H199" s="351"/>
      <c r="I199" s="329"/>
      <c r="J199" s="25"/>
      <c r="K199" s="25"/>
    </row>
    <row r="200" spans="1:11" s="3" customFormat="1" ht="15.75" customHeight="1" x14ac:dyDescent="0.7">
      <c r="A200" s="15"/>
      <c r="B200" s="327"/>
      <c r="C200" s="130" t="s">
        <v>223</v>
      </c>
      <c r="D200" s="124"/>
      <c r="E200" s="125">
        <v>126400000</v>
      </c>
      <c r="F200" s="316">
        <f t="shared" si="26"/>
        <v>126400000</v>
      </c>
      <c r="G200" s="298">
        <f t="shared" si="27"/>
        <v>33710880</v>
      </c>
      <c r="H200" s="351"/>
      <c r="I200" s="329"/>
      <c r="J200" s="25"/>
      <c r="K200" s="25"/>
    </row>
    <row r="201" spans="1:11" s="3" customFormat="1" ht="18.75" customHeight="1" x14ac:dyDescent="0.7">
      <c r="A201" s="15"/>
      <c r="B201" s="327"/>
      <c r="C201" s="131" t="s">
        <v>60</v>
      </c>
      <c r="D201" s="133"/>
      <c r="E201" s="125"/>
      <c r="F201" s="316">
        <f t="shared" si="26"/>
        <v>0</v>
      </c>
      <c r="G201" s="381">
        <f>F202*26.67/100</f>
        <v>24803100</v>
      </c>
      <c r="H201" s="351"/>
      <c r="I201" s="329"/>
      <c r="J201" s="25"/>
      <c r="K201" s="25"/>
    </row>
    <row r="202" spans="1:11" s="3" customFormat="1" ht="18.75" customHeight="1" thickBot="1" x14ac:dyDescent="0.75">
      <c r="A202" s="15"/>
      <c r="B202" s="346"/>
      <c r="C202" s="134" t="s">
        <v>223</v>
      </c>
      <c r="D202" s="135"/>
      <c r="E202" s="136">
        <v>93000000</v>
      </c>
      <c r="F202" s="317">
        <f t="shared" si="26"/>
        <v>93000000</v>
      </c>
      <c r="G202" s="382"/>
      <c r="H202" s="380"/>
      <c r="I202" s="330"/>
      <c r="J202" s="25"/>
      <c r="K202" s="25"/>
    </row>
    <row r="203" spans="1:11" s="3" customFormat="1" ht="24" customHeight="1" x14ac:dyDescent="0.7">
      <c r="A203" s="15"/>
      <c r="B203" s="326">
        <v>21</v>
      </c>
      <c r="C203" s="137" t="s">
        <v>61</v>
      </c>
      <c r="D203" s="121"/>
      <c r="E203" s="138"/>
      <c r="F203" s="319">
        <f t="shared" si="26"/>
        <v>0</v>
      </c>
      <c r="G203" s="262"/>
      <c r="H203" s="350">
        <f>F204+F205+F206+G204+G205+G206+F211+F212+F214+F215+F216+F217+F218+F222+F223+L207+F210+F208+G208+G210+G211+G212+G215+G216+G217+G218+G219+G220+F219+F220+G222+G223</f>
        <v>8939386508.5</v>
      </c>
      <c r="I203" s="328">
        <f>H203</f>
        <v>8939386508.5</v>
      </c>
      <c r="J203" s="25"/>
      <c r="K203" s="25"/>
    </row>
    <row r="204" spans="1:11" s="3" customFormat="1" ht="21" customHeight="1" x14ac:dyDescent="0.7">
      <c r="A204" s="15"/>
      <c r="B204" s="327"/>
      <c r="C204" s="130" t="s">
        <v>225</v>
      </c>
      <c r="D204" s="30"/>
      <c r="E204" s="139">
        <v>26700000</v>
      </c>
      <c r="F204" s="316">
        <f t="shared" si="26"/>
        <v>26700000</v>
      </c>
      <c r="G204" s="214">
        <f>F204*26.67/100</f>
        <v>7120890</v>
      </c>
      <c r="H204" s="351"/>
      <c r="I204" s="329"/>
      <c r="J204" s="25"/>
      <c r="K204" s="25"/>
    </row>
    <row r="205" spans="1:11" s="3" customFormat="1" ht="17.25" customHeight="1" x14ac:dyDescent="0.7">
      <c r="A205" s="15"/>
      <c r="B205" s="327"/>
      <c r="C205" s="141" t="s">
        <v>224</v>
      </c>
      <c r="D205" s="30">
        <v>4</v>
      </c>
      <c r="E205" s="140">
        <v>280000000</v>
      </c>
      <c r="F205" s="316">
        <f t="shared" si="26"/>
        <v>280000000</v>
      </c>
      <c r="G205" s="214">
        <f t="shared" ref="G205:G206" si="28">F205*26.67/100</f>
        <v>74676000.000000015</v>
      </c>
      <c r="H205" s="351"/>
      <c r="I205" s="329"/>
      <c r="J205" s="25"/>
      <c r="K205" s="25"/>
    </row>
    <row r="206" spans="1:11" s="3" customFormat="1" ht="21.75" customHeight="1" x14ac:dyDescent="0.7">
      <c r="A206" s="15"/>
      <c r="B206" s="327"/>
      <c r="C206" s="132" t="s">
        <v>183</v>
      </c>
      <c r="D206" s="147"/>
      <c r="E206" s="148">
        <v>60000000</v>
      </c>
      <c r="F206" s="316">
        <f t="shared" si="26"/>
        <v>60000000</v>
      </c>
      <c r="G206" s="214">
        <f t="shared" si="28"/>
        <v>16002000</v>
      </c>
      <c r="H206" s="351"/>
      <c r="I206" s="329"/>
      <c r="J206" s="25"/>
      <c r="K206" s="25"/>
    </row>
    <row r="207" spans="1:11" s="3" customFormat="1" ht="42" x14ac:dyDescent="0.7">
      <c r="A207" s="15"/>
      <c r="B207" s="327"/>
      <c r="C207" s="145" t="s">
        <v>62</v>
      </c>
      <c r="D207" s="30"/>
      <c r="E207" s="140"/>
      <c r="F207" s="247"/>
      <c r="G207" s="258"/>
      <c r="H207" s="351"/>
      <c r="I207" s="329"/>
      <c r="J207" s="25"/>
      <c r="K207" s="25"/>
    </row>
    <row r="208" spans="1:11" s="3" customFormat="1" ht="15.95" customHeight="1" x14ac:dyDescent="0.7">
      <c r="A208" s="15"/>
      <c r="B208" s="327"/>
      <c r="C208" s="142" t="s">
        <v>225</v>
      </c>
      <c r="D208" s="30"/>
      <c r="E208" s="140">
        <v>73300000</v>
      </c>
      <c r="F208" s="247">
        <f>E208</f>
        <v>73300000</v>
      </c>
      <c r="G208" s="214">
        <f>F208*26.67/100</f>
        <v>19549110.000000004</v>
      </c>
      <c r="H208" s="351"/>
      <c r="I208" s="329"/>
      <c r="J208" s="25"/>
      <c r="K208" s="25"/>
    </row>
    <row r="209" spans="1:11" s="3" customFormat="1" ht="23.25" customHeight="1" x14ac:dyDescent="0.7">
      <c r="A209" s="15"/>
      <c r="B209" s="327"/>
      <c r="C209" s="131" t="s">
        <v>63</v>
      </c>
      <c r="D209" s="34"/>
      <c r="E209" s="149"/>
      <c r="F209" s="248"/>
      <c r="G209" s="214">
        <f t="shared" ref="G209:G220" si="29">F209*26.67/100</f>
        <v>0</v>
      </c>
      <c r="H209" s="351"/>
      <c r="I209" s="329"/>
      <c r="J209" s="25"/>
      <c r="K209" s="25"/>
    </row>
    <row r="210" spans="1:11" s="3" customFormat="1" ht="15.95" customHeight="1" x14ac:dyDescent="0.7">
      <c r="A210" s="15"/>
      <c r="B210" s="327"/>
      <c r="C210" s="143" t="s">
        <v>64</v>
      </c>
      <c r="D210" s="30"/>
      <c r="E210" s="140">
        <v>387900000</v>
      </c>
      <c r="F210" s="247">
        <f>E210</f>
        <v>387900000</v>
      </c>
      <c r="G210" s="214">
        <f t="shared" si="29"/>
        <v>103452930</v>
      </c>
      <c r="H210" s="351"/>
      <c r="I210" s="329"/>
      <c r="J210" s="25"/>
      <c r="K210" s="25"/>
    </row>
    <row r="211" spans="1:11" s="3" customFormat="1" ht="23.25" customHeight="1" x14ac:dyDescent="0.7">
      <c r="A211" s="15"/>
      <c r="B211" s="327"/>
      <c r="C211" s="143" t="s">
        <v>212</v>
      </c>
      <c r="D211" s="30"/>
      <c r="E211" s="140">
        <v>200000000</v>
      </c>
      <c r="F211" s="247">
        <f>E211</f>
        <v>200000000</v>
      </c>
      <c r="G211" s="214">
        <f t="shared" si="29"/>
        <v>53340000</v>
      </c>
      <c r="H211" s="351"/>
      <c r="I211" s="329"/>
      <c r="J211" s="25"/>
      <c r="K211" s="25"/>
    </row>
    <row r="212" spans="1:11" s="3" customFormat="1" ht="23.25" customHeight="1" x14ac:dyDescent="0.7">
      <c r="A212" s="15"/>
      <c r="B212" s="327"/>
      <c r="C212" s="143" t="s">
        <v>184</v>
      </c>
      <c r="D212" s="30"/>
      <c r="E212" s="140">
        <v>630000000</v>
      </c>
      <c r="F212" s="247">
        <f t="shared" ref="F212:F220" si="30">E212</f>
        <v>630000000</v>
      </c>
      <c r="G212" s="214">
        <f t="shared" si="29"/>
        <v>168021000.00000003</v>
      </c>
      <c r="H212" s="351"/>
      <c r="I212" s="329"/>
      <c r="J212" s="25"/>
      <c r="K212" s="25"/>
    </row>
    <row r="213" spans="1:11" s="3" customFormat="1" ht="15.95" customHeight="1" x14ac:dyDescent="0.7">
      <c r="A213" s="15"/>
      <c r="B213" s="327"/>
      <c r="C213" s="143" t="s">
        <v>65</v>
      </c>
      <c r="D213" s="30"/>
      <c r="E213" s="140"/>
      <c r="F213" s="247">
        <f t="shared" si="30"/>
        <v>0</v>
      </c>
      <c r="G213" s="214">
        <f t="shared" si="29"/>
        <v>0</v>
      </c>
      <c r="H213" s="351"/>
      <c r="I213" s="329"/>
      <c r="J213" s="25"/>
      <c r="K213" s="25"/>
    </row>
    <row r="214" spans="1:11" s="3" customFormat="1" ht="15.95" customHeight="1" x14ac:dyDescent="0.7">
      <c r="A214" s="15"/>
      <c r="B214" s="327"/>
      <c r="C214" s="104" t="s">
        <v>216</v>
      </c>
      <c r="D214" s="30"/>
      <c r="E214" s="140">
        <v>192500000</v>
      </c>
      <c r="F214" s="247">
        <f t="shared" si="30"/>
        <v>192500000</v>
      </c>
      <c r="G214" s="214"/>
      <c r="H214" s="351"/>
      <c r="I214" s="329"/>
      <c r="J214" s="25"/>
      <c r="K214" s="25"/>
    </row>
    <row r="215" spans="1:11" s="3" customFormat="1" ht="15.95" customHeight="1" x14ac:dyDescent="0.7">
      <c r="A215" s="15"/>
      <c r="B215" s="327"/>
      <c r="C215" s="143" t="s">
        <v>213</v>
      </c>
      <c r="D215" s="30"/>
      <c r="E215" s="140">
        <v>553000000</v>
      </c>
      <c r="F215" s="247">
        <f t="shared" si="30"/>
        <v>553000000</v>
      </c>
      <c r="G215" s="214">
        <f t="shared" si="29"/>
        <v>147485100</v>
      </c>
      <c r="H215" s="351"/>
      <c r="I215" s="329"/>
      <c r="J215" s="25"/>
      <c r="K215" s="25"/>
    </row>
    <row r="216" spans="1:11" s="3" customFormat="1" ht="15.95" customHeight="1" x14ac:dyDescent="0.7">
      <c r="A216" s="15"/>
      <c r="B216" s="327"/>
      <c r="C216" s="143" t="s">
        <v>214</v>
      </c>
      <c r="D216" s="30"/>
      <c r="E216" s="140">
        <v>588155000</v>
      </c>
      <c r="F216" s="247">
        <f t="shared" si="30"/>
        <v>588155000</v>
      </c>
      <c r="G216" s="214">
        <f t="shared" si="29"/>
        <v>156860938.50000003</v>
      </c>
      <c r="H216" s="351"/>
      <c r="I216" s="329"/>
      <c r="J216" s="25"/>
      <c r="K216" s="25"/>
    </row>
    <row r="217" spans="1:11" s="3" customFormat="1" ht="15.95" customHeight="1" x14ac:dyDescent="0.7">
      <c r="A217" s="15"/>
      <c r="B217" s="327"/>
      <c r="C217" s="143" t="s">
        <v>208</v>
      </c>
      <c r="D217" s="30"/>
      <c r="E217" s="140">
        <v>442500000</v>
      </c>
      <c r="F217" s="247">
        <f t="shared" si="30"/>
        <v>442500000</v>
      </c>
      <c r="G217" s="214">
        <f t="shared" si="29"/>
        <v>118014750</v>
      </c>
      <c r="H217" s="351"/>
      <c r="I217" s="329"/>
      <c r="J217" s="25"/>
      <c r="K217" s="25"/>
    </row>
    <row r="218" spans="1:11" s="3" customFormat="1" ht="45" customHeight="1" x14ac:dyDescent="0.7">
      <c r="A218" s="15"/>
      <c r="B218" s="327"/>
      <c r="C218" s="143" t="s">
        <v>180</v>
      </c>
      <c r="D218" s="30"/>
      <c r="E218" s="140">
        <v>89700000</v>
      </c>
      <c r="F218" s="247">
        <f t="shared" si="30"/>
        <v>89700000</v>
      </c>
      <c r="G218" s="214">
        <f t="shared" si="29"/>
        <v>23922990</v>
      </c>
      <c r="H218" s="351"/>
      <c r="I218" s="329"/>
      <c r="J218" s="25"/>
      <c r="K218" s="25"/>
    </row>
    <row r="219" spans="1:11" s="3" customFormat="1" ht="15.95" customHeight="1" x14ac:dyDescent="0.7">
      <c r="A219" s="15"/>
      <c r="B219" s="327"/>
      <c r="C219" s="143" t="s">
        <v>226</v>
      </c>
      <c r="D219" s="30"/>
      <c r="E219" s="140">
        <v>1269000000</v>
      </c>
      <c r="F219" s="247">
        <f t="shared" si="30"/>
        <v>1269000000</v>
      </c>
      <c r="G219" s="214">
        <f t="shared" si="29"/>
        <v>338442300.00000006</v>
      </c>
      <c r="H219" s="351"/>
      <c r="I219" s="329"/>
      <c r="J219" s="25"/>
      <c r="K219" s="25"/>
    </row>
    <row r="220" spans="1:11" s="3" customFormat="1" ht="15.95" customHeight="1" x14ac:dyDescent="0.7">
      <c r="A220" s="15"/>
      <c r="B220" s="327"/>
      <c r="C220" s="146" t="s">
        <v>66</v>
      </c>
      <c r="D220" s="147"/>
      <c r="E220" s="148">
        <v>1805000000</v>
      </c>
      <c r="F220" s="247">
        <f t="shared" si="30"/>
        <v>1805000000</v>
      </c>
      <c r="G220" s="214">
        <f t="shared" si="29"/>
        <v>481393500</v>
      </c>
      <c r="H220" s="351"/>
      <c r="I220" s="329"/>
      <c r="J220" s="25"/>
      <c r="K220" s="25"/>
    </row>
    <row r="221" spans="1:11" s="3" customFormat="1" ht="25.5" customHeight="1" x14ac:dyDescent="0.7">
      <c r="A221" s="15"/>
      <c r="B221" s="327"/>
      <c r="C221" s="131" t="s">
        <v>67</v>
      </c>
      <c r="D221" s="30"/>
      <c r="E221" s="140"/>
      <c r="F221" s="247"/>
      <c r="G221" s="258"/>
      <c r="H221" s="351"/>
      <c r="I221" s="329"/>
      <c r="J221" s="25"/>
      <c r="K221" s="25"/>
    </row>
    <row r="222" spans="1:11" s="3" customFormat="1" ht="39" customHeight="1" x14ac:dyDescent="0.7">
      <c r="A222" s="15"/>
      <c r="B222" s="327"/>
      <c r="C222" s="296" t="s">
        <v>215</v>
      </c>
      <c r="D222" s="30"/>
      <c r="E222" s="140">
        <v>250000000</v>
      </c>
      <c r="F222" s="247">
        <v>250000000</v>
      </c>
      <c r="G222" s="214">
        <f>F222*26.67/100</f>
        <v>66675000</v>
      </c>
      <c r="H222" s="351"/>
      <c r="I222" s="329"/>
      <c r="J222" s="25"/>
      <c r="K222" s="25"/>
    </row>
    <row r="223" spans="1:11" s="3" customFormat="1" ht="38.25" customHeight="1" thickBot="1" x14ac:dyDescent="0.75">
      <c r="A223" s="15"/>
      <c r="B223" s="327"/>
      <c r="C223" s="296" t="s">
        <v>217</v>
      </c>
      <c r="D223" s="30"/>
      <c r="E223" s="140">
        <v>250000000</v>
      </c>
      <c r="F223" s="247">
        <v>250000000</v>
      </c>
      <c r="G223" s="214">
        <f>F223*26.67/100</f>
        <v>66675000</v>
      </c>
      <c r="H223" s="351"/>
      <c r="I223" s="329"/>
      <c r="J223" s="25"/>
      <c r="K223" s="25"/>
    </row>
    <row r="224" spans="1:11" s="3" customFormat="1" ht="52.5" customHeight="1" x14ac:dyDescent="0.7">
      <c r="A224" s="15"/>
      <c r="B224" s="326">
        <v>22</v>
      </c>
      <c r="C224" s="57" t="s">
        <v>39</v>
      </c>
      <c r="D224" s="121"/>
      <c r="E224" s="122"/>
      <c r="F224" s="243"/>
      <c r="G224" s="262"/>
      <c r="H224" s="352">
        <v>2666671204</v>
      </c>
      <c r="I224" s="328">
        <f>H224</f>
        <v>2666671204</v>
      </c>
      <c r="J224" s="25"/>
      <c r="K224" s="25"/>
    </row>
    <row r="225" spans="1:11" s="3" customFormat="1" ht="24" customHeight="1" x14ac:dyDescent="0.7">
      <c r="A225" s="15"/>
      <c r="B225" s="327"/>
      <c r="C225" s="215" t="s">
        <v>104</v>
      </c>
      <c r="D225" s="212"/>
      <c r="E225" s="213">
        <v>90461340</v>
      </c>
      <c r="F225" s="249">
        <f>E225</f>
        <v>90461340</v>
      </c>
      <c r="G225" s="214">
        <f>F225*26.67/100</f>
        <v>24126039.378000002</v>
      </c>
      <c r="H225" s="353"/>
      <c r="I225" s="329"/>
      <c r="J225" s="25"/>
      <c r="K225" s="25"/>
    </row>
    <row r="226" spans="1:11" s="3" customFormat="1" ht="15" customHeight="1" x14ac:dyDescent="0.7">
      <c r="A226" s="15"/>
      <c r="B226" s="327"/>
      <c r="C226" s="215" t="s">
        <v>105</v>
      </c>
      <c r="D226" s="212"/>
      <c r="E226" s="213">
        <v>412750000</v>
      </c>
      <c r="F226" s="249">
        <f t="shared" ref="F226:F237" si="31">E226</f>
        <v>412750000</v>
      </c>
      <c r="G226" s="214">
        <f t="shared" ref="G226:G237" si="32">F226*26.67/100</f>
        <v>110080425</v>
      </c>
      <c r="H226" s="353"/>
      <c r="I226" s="329"/>
      <c r="J226" s="25"/>
      <c r="K226" s="25"/>
    </row>
    <row r="227" spans="1:11" s="3" customFormat="1" ht="20.25" customHeight="1" x14ac:dyDescent="0.7">
      <c r="A227" s="15"/>
      <c r="B227" s="327"/>
      <c r="C227" s="215" t="s">
        <v>106</v>
      </c>
      <c r="D227" s="212"/>
      <c r="E227" s="213">
        <v>168000000</v>
      </c>
      <c r="F227" s="249">
        <f t="shared" si="31"/>
        <v>168000000</v>
      </c>
      <c r="G227" s="214">
        <f t="shared" si="32"/>
        <v>44805600</v>
      </c>
      <c r="H227" s="353"/>
      <c r="I227" s="329"/>
      <c r="J227" s="25"/>
      <c r="K227" s="25"/>
    </row>
    <row r="228" spans="1:11" s="3" customFormat="1" ht="15" customHeight="1" x14ac:dyDescent="0.7">
      <c r="A228" s="15"/>
      <c r="B228" s="327"/>
      <c r="C228" s="215" t="s">
        <v>107</v>
      </c>
      <c r="D228" s="212"/>
      <c r="E228" s="213">
        <v>304000000</v>
      </c>
      <c r="F228" s="249">
        <f t="shared" si="31"/>
        <v>304000000</v>
      </c>
      <c r="G228" s="214">
        <f t="shared" si="32"/>
        <v>81076800.000000015</v>
      </c>
      <c r="H228" s="353"/>
      <c r="I228" s="329"/>
      <c r="J228" s="25"/>
      <c r="K228" s="25"/>
    </row>
    <row r="229" spans="1:11" s="3" customFormat="1" ht="18" customHeight="1" x14ac:dyDescent="0.7">
      <c r="A229" s="15"/>
      <c r="B229" s="327"/>
      <c r="C229" s="215" t="s">
        <v>108</v>
      </c>
      <c r="D229" s="212"/>
      <c r="E229" s="213">
        <v>174000000</v>
      </c>
      <c r="F229" s="249">
        <f t="shared" si="31"/>
        <v>174000000</v>
      </c>
      <c r="G229" s="214">
        <f t="shared" si="32"/>
        <v>46405800</v>
      </c>
      <c r="H229" s="353"/>
      <c r="I229" s="329"/>
      <c r="J229" s="25"/>
      <c r="K229" s="25"/>
    </row>
    <row r="230" spans="1:11" s="3" customFormat="1" ht="23.25" customHeight="1" x14ac:dyDescent="0.7">
      <c r="A230" s="15"/>
      <c r="B230" s="327"/>
      <c r="C230" s="215" t="s">
        <v>109</v>
      </c>
      <c r="D230" s="212"/>
      <c r="E230" s="213">
        <v>168000000</v>
      </c>
      <c r="F230" s="249">
        <f t="shared" si="31"/>
        <v>168000000</v>
      </c>
      <c r="G230" s="214">
        <f t="shared" si="32"/>
        <v>44805600</v>
      </c>
      <c r="H230" s="353"/>
      <c r="I230" s="329"/>
      <c r="J230" s="25"/>
      <c r="K230" s="25"/>
    </row>
    <row r="231" spans="1:11" s="3" customFormat="1" ht="23.25" customHeight="1" x14ac:dyDescent="0.7">
      <c r="A231" s="15"/>
      <c r="B231" s="327"/>
      <c r="C231" s="215" t="s">
        <v>110</v>
      </c>
      <c r="D231" s="212"/>
      <c r="E231" s="213">
        <v>168000000</v>
      </c>
      <c r="F231" s="249">
        <f t="shared" si="31"/>
        <v>168000000</v>
      </c>
      <c r="G231" s="214">
        <f t="shared" si="32"/>
        <v>44805600</v>
      </c>
      <c r="H231" s="353"/>
      <c r="I231" s="329"/>
      <c r="J231" s="25"/>
      <c r="K231" s="25"/>
    </row>
    <row r="232" spans="1:11" s="3" customFormat="1" ht="23.25" customHeight="1" x14ac:dyDescent="0.7">
      <c r="A232" s="15"/>
      <c r="B232" s="327"/>
      <c r="C232" s="215" t="s">
        <v>111</v>
      </c>
      <c r="D232" s="212"/>
      <c r="E232" s="213">
        <v>160000000</v>
      </c>
      <c r="F232" s="249">
        <f t="shared" si="31"/>
        <v>160000000</v>
      </c>
      <c r="G232" s="214">
        <f t="shared" si="32"/>
        <v>42672000.000000007</v>
      </c>
      <c r="H232" s="353"/>
      <c r="I232" s="329"/>
      <c r="J232" s="25"/>
      <c r="K232" s="25"/>
    </row>
    <row r="233" spans="1:11" s="3" customFormat="1" ht="23.25" customHeight="1" x14ac:dyDescent="0.7">
      <c r="A233" s="15"/>
      <c r="B233" s="327"/>
      <c r="C233" s="215" t="s">
        <v>112</v>
      </c>
      <c r="D233" s="212"/>
      <c r="E233" s="213">
        <v>70000000</v>
      </c>
      <c r="F233" s="249">
        <f t="shared" si="31"/>
        <v>70000000</v>
      </c>
      <c r="G233" s="214">
        <f t="shared" si="32"/>
        <v>18669000.000000004</v>
      </c>
      <c r="H233" s="353"/>
      <c r="I233" s="329"/>
      <c r="J233" s="25"/>
      <c r="K233" s="25"/>
    </row>
    <row r="234" spans="1:11" s="3" customFormat="1" ht="23.25" customHeight="1" x14ac:dyDescent="0.7">
      <c r="A234" s="15"/>
      <c r="B234" s="327"/>
      <c r="C234" s="215" t="s">
        <v>113</v>
      </c>
      <c r="D234" s="212"/>
      <c r="E234" s="213">
        <v>70000000</v>
      </c>
      <c r="F234" s="249">
        <f t="shared" si="31"/>
        <v>70000000</v>
      </c>
      <c r="G234" s="214">
        <f t="shared" si="32"/>
        <v>18669000.000000004</v>
      </c>
      <c r="H234" s="353"/>
      <c r="I234" s="329"/>
      <c r="J234" s="25"/>
      <c r="K234" s="25"/>
    </row>
    <row r="235" spans="1:11" s="3" customFormat="1" ht="23.25" customHeight="1" x14ac:dyDescent="0.7">
      <c r="A235" s="15"/>
      <c r="B235" s="327"/>
      <c r="C235" s="215" t="s">
        <v>114</v>
      </c>
      <c r="D235" s="212"/>
      <c r="E235" s="213">
        <v>100000000</v>
      </c>
      <c r="F235" s="249">
        <f t="shared" si="31"/>
        <v>100000000</v>
      </c>
      <c r="G235" s="214">
        <f t="shared" si="32"/>
        <v>26670000</v>
      </c>
      <c r="H235" s="353"/>
      <c r="I235" s="329"/>
      <c r="J235" s="25"/>
      <c r="K235" s="25"/>
    </row>
    <row r="236" spans="1:11" s="3" customFormat="1" ht="23.25" customHeight="1" x14ac:dyDescent="0.7">
      <c r="A236" s="15"/>
      <c r="B236" s="327"/>
      <c r="C236" s="215" t="s">
        <v>115</v>
      </c>
      <c r="D236" s="212"/>
      <c r="E236" s="213">
        <v>150000000</v>
      </c>
      <c r="F236" s="249">
        <f t="shared" si="31"/>
        <v>150000000</v>
      </c>
      <c r="G236" s="214">
        <f t="shared" si="32"/>
        <v>40005000.000000007</v>
      </c>
      <c r="H236" s="353"/>
      <c r="I236" s="329"/>
      <c r="J236" s="25"/>
      <c r="K236" s="25"/>
    </row>
    <row r="237" spans="1:11" s="3" customFormat="1" ht="23.25" customHeight="1" thickBot="1" x14ac:dyDescent="0.75">
      <c r="A237" s="15"/>
      <c r="B237" s="327"/>
      <c r="C237" s="215" t="s">
        <v>116</v>
      </c>
      <c r="D237" s="212"/>
      <c r="E237" s="213">
        <v>70000000</v>
      </c>
      <c r="F237" s="249">
        <f t="shared" si="31"/>
        <v>70000000</v>
      </c>
      <c r="G237" s="214">
        <f t="shared" si="32"/>
        <v>18669000.000000004</v>
      </c>
      <c r="H237" s="354"/>
      <c r="I237" s="330"/>
      <c r="J237" s="25"/>
      <c r="K237" s="25"/>
    </row>
    <row r="238" spans="1:11" s="2" customFormat="1" ht="24" customHeight="1" thickBot="1" x14ac:dyDescent="0.6">
      <c r="B238" s="150"/>
      <c r="C238" s="151" t="s">
        <v>3</v>
      </c>
      <c r="D238" s="150"/>
      <c r="E238" s="152"/>
      <c r="F238" s="250"/>
      <c r="G238" s="153"/>
      <c r="H238" s="251">
        <f>SUM(H3:H224)</f>
        <v>140436316310.64001</v>
      </c>
      <c r="I238" s="24">
        <f>SUM(I3:I224)</f>
        <v>140436316310.64001</v>
      </c>
      <c r="J238" s="154"/>
      <c r="K238" s="154"/>
    </row>
    <row r="239" spans="1:11" s="1" customFormat="1" ht="24" thickBot="1" x14ac:dyDescent="0.75">
      <c r="D239" s="11"/>
      <c r="E239" s="13"/>
      <c r="F239" s="5"/>
      <c r="G239" s="6"/>
      <c r="H239" s="16"/>
      <c r="I239" s="3"/>
    </row>
    <row r="240" spans="1:11" s="1" customFormat="1" ht="19.5" customHeight="1" x14ac:dyDescent="0.5">
      <c r="D240" s="11"/>
      <c r="E240" s="13"/>
      <c r="F240" s="348"/>
      <c r="G240" s="348"/>
      <c r="H240" s="348"/>
      <c r="I240" s="348"/>
    </row>
    <row r="241" spans="4:9" s="1" customFormat="1" ht="19.5" customHeight="1" x14ac:dyDescent="0.5">
      <c r="D241" s="11"/>
      <c r="E241" s="13"/>
      <c r="F241" s="349"/>
      <c r="G241" s="349"/>
      <c r="H241" s="349"/>
      <c r="I241" s="348"/>
    </row>
    <row r="242" spans="4:9" s="1" customFormat="1" ht="23.25" x14ac:dyDescent="0.7">
      <c r="D242" s="11"/>
      <c r="E242" s="13"/>
      <c r="F242" s="5"/>
      <c r="G242" s="6"/>
      <c r="H242" s="16"/>
      <c r="I242" s="3"/>
    </row>
    <row r="243" spans="4:9" s="1" customFormat="1" ht="23.25" x14ac:dyDescent="0.7">
      <c r="D243" s="11"/>
      <c r="E243" s="13"/>
      <c r="F243" s="5"/>
      <c r="G243" s="6"/>
      <c r="H243" s="16"/>
      <c r="I243" s="3"/>
    </row>
    <row r="244" spans="4:9" s="1" customFormat="1" ht="23.25" x14ac:dyDescent="0.7">
      <c r="D244" s="11"/>
      <c r="E244" s="13"/>
      <c r="F244" s="5"/>
      <c r="G244" s="6"/>
      <c r="H244" s="16"/>
      <c r="I244" s="3"/>
    </row>
    <row r="245" spans="4:9" s="1" customFormat="1" ht="23.25" x14ac:dyDescent="0.7">
      <c r="D245" s="11"/>
      <c r="E245" s="13"/>
      <c r="F245" s="6"/>
      <c r="G245" s="5"/>
      <c r="H245" s="17"/>
      <c r="I245" s="9"/>
    </row>
    <row r="246" spans="4:9" s="1" customFormat="1" ht="23.25" x14ac:dyDescent="0.7">
      <c r="D246" s="11"/>
      <c r="E246" s="13"/>
      <c r="F246" s="6"/>
      <c r="G246" s="6"/>
      <c r="H246" s="17"/>
      <c r="I246" s="3"/>
    </row>
    <row r="247" spans="4:9" s="1" customFormat="1" ht="23.25" x14ac:dyDescent="0.7">
      <c r="D247" s="11"/>
      <c r="E247" s="13"/>
      <c r="F247" s="6"/>
      <c r="G247" s="6"/>
      <c r="H247" s="17"/>
      <c r="I247" s="3"/>
    </row>
    <row r="248" spans="4:9" s="1" customFormat="1" ht="23.25" x14ac:dyDescent="0.7">
      <c r="D248" s="11"/>
      <c r="E248" s="13"/>
      <c r="F248" s="6"/>
      <c r="G248" s="6"/>
      <c r="H248" s="17"/>
      <c r="I248" s="3"/>
    </row>
    <row r="249" spans="4:9" s="1" customFormat="1" ht="23.25" x14ac:dyDescent="0.7">
      <c r="D249" s="11"/>
      <c r="E249" s="13"/>
      <c r="F249" s="6"/>
      <c r="G249" s="6"/>
      <c r="H249" s="17"/>
      <c r="I249" s="3"/>
    </row>
    <row r="250" spans="4:9" s="1" customFormat="1" ht="23.25" x14ac:dyDescent="0.7">
      <c r="D250" s="11"/>
      <c r="E250" s="13"/>
      <c r="F250" s="6"/>
      <c r="G250" s="6"/>
      <c r="H250" s="17"/>
      <c r="I250" s="3"/>
    </row>
    <row r="251" spans="4:9" s="1" customFormat="1" ht="23.25" x14ac:dyDescent="0.7">
      <c r="D251" s="11"/>
      <c r="E251" s="13"/>
      <c r="F251" s="6"/>
      <c r="G251" s="6"/>
      <c r="H251" s="17"/>
      <c r="I251" s="3"/>
    </row>
    <row r="252" spans="4:9" s="1" customFormat="1" ht="23.25" x14ac:dyDescent="0.7">
      <c r="D252" s="11"/>
      <c r="E252" s="13"/>
      <c r="F252" s="6"/>
      <c r="G252" s="6"/>
      <c r="H252" s="17"/>
      <c r="I252" s="3"/>
    </row>
    <row r="253" spans="4:9" s="1" customFormat="1" ht="23.25" x14ac:dyDescent="0.7">
      <c r="D253" s="11"/>
      <c r="E253" s="13"/>
      <c r="F253" s="6"/>
      <c r="G253" s="6"/>
      <c r="H253" s="17"/>
      <c r="I253" s="3"/>
    </row>
    <row r="254" spans="4:9" s="1" customFormat="1" ht="23.25" x14ac:dyDescent="0.7">
      <c r="D254" s="11"/>
      <c r="E254" s="13"/>
      <c r="F254" s="6"/>
      <c r="G254" s="6"/>
      <c r="H254" s="17"/>
      <c r="I254" s="3"/>
    </row>
    <row r="255" spans="4:9" x14ac:dyDescent="0.65">
      <c r="F255" s="7"/>
      <c r="H255" s="18"/>
    </row>
    <row r="256" spans="4:9" x14ac:dyDescent="0.65">
      <c r="F256" s="7"/>
      <c r="H256" s="18"/>
    </row>
    <row r="257" spans="6:8" x14ac:dyDescent="0.65">
      <c r="F257" s="7"/>
      <c r="H257" s="18"/>
    </row>
    <row r="258" spans="6:8" x14ac:dyDescent="0.65">
      <c r="F258" s="7"/>
      <c r="H258" s="18"/>
    </row>
    <row r="259" spans="6:8" x14ac:dyDescent="0.65">
      <c r="F259" s="7"/>
      <c r="H259" s="18"/>
    </row>
    <row r="260" spans="6:8" x14ac:dyDescent="0.65">
      <c r="F260" s="7"/>
      <c r="H260" s="18"/>
    </row>
    <row r="261" spans="6:8" x14ac:dyDescent="0.65">
      <c r="F261" s="7"/>
      <c r="H261" s="18"/>
    </row>
    <row r="262" spans="6:8" x14ac:dyDescent="0.65">
      <c r="F262" s="7"/>
      <c r="H262" s="18"/>
    </row>
    <row r="263" spans="6:8" x14ac:dyDescent="0.65">
      <c r="F263" s="7"/>
      <c r="H263" s="18"/>
    </row>
    <row r="264" spans="6:8" x14ac:dyDescent="0.65">
      <c r="F264" s="7"/>
      <c r="H264" s="18"/>
    </row>
    <row r="265" spans="6:8" x14ac:dyDescent="0.65">
      <c r="F265" s="7"/>
      <c r="H265" s="18"/>
    </row>
    <row r="266" spans="6:8" x14ac:dyDescent="0.65">
      <c r="F266" s="7"/>
      <c r="H266" s="18"/>
    </row>
    <row r="267" spans="6:8" x14ac:dyDescent="0.65">
      <c r="F267" s="7"/>
      <c r="H267" s="18"/>
    </row>
    <row r="268" spans="6:8" x14ac:dyDescent="0.65">
      <c r="F268" s="7"/>
      <c r="H268" s="18"/>
    </row>
    <row r="269" spans="6:8" x14ac:dyDescent="0.65">
      <c r="F269" s="7"/>
      <c r="H269" s="18"/>
    </row>
    <row r="270" spans="6:8" x14ac:dyDescent="0.65">
      <c r="F270" s="7"/>
      <c r="H270" s="18"/>
    </row>
    <row r="271" spans="6:8" x14ac:dyDescent="0.65">
      <c r="F271" s="7"/>
      <c r="H271" s="18"/>
    </row>
    <row r="272" spans="6:8" x14ac:dyDescent="0.65">
      <c r="F272" s="7"/>
      <c r="H272" s="18"/>
    </row>
  </sheetData>
  <sheetProtection formatCells="0" formatColumns="0" formatRows="0" insertColumns="0" insertRows="0" insertHyperlinks="0"/>
  <autoFilter ref="C1:C272" xr:uid="{00000000-0001-0000-0000-000000000000}"/>
  <mergeCells count="69">
    <mergeCell ref="I156:I181"/>
    <mergeCell ref="H187:H202"/>
    <mergeCell ref="G201:G202"/>
    <mergeCell ref="B182:B184"/>
    <mergeCell ref="B185:B186"/>
    <mergeCell ref="B187:B202"/>
    <mergeCell ref="B156:B181"/>
    <mergeCell ref="B89:B96"/>
    <mergeCell ref="B98:B107"/>
    <mergeCell ref="B116:B140"/>
    <mergeCell ref="B141:B147"/>
    <mergeCell ref="H148:H155"/>
    <mergeCell ref="H90:H93"/>
    <mergeCell ref="H98:H107"/>
    <mergeCell ref="F98:F99"/>
    <mergeCell ref="B108:B110"/>
    <mergeCell ref="I98:I107"/>
    <mergeCell ref="H108:H110"/>
    <mergeCell ref="I89:I96"/>
    <mergeCell ref="I108:I110"/>
    <mergeCell ref="H111:H115"/>
    <mergeCell ref="I111:I115"/>
    <mergeCell ref="B83:B88"/>
    <mergeCell ref="I83:I88"/>
    <mergeCell ref="H4:H10"/>
    <mergeCell ref="I21:I31"/>
    <mergeCell ref="I46:I47"/>
    <mergeCell ref="E46:E47"/>
    <mergeCell ref="F46:F47"/>
    <mergeCell ref="B48:B55"/>
    <mergeCell ref="H48:H55"/>
    <mergeCell ref="B56:B82"/>
    <mergeCell ref="I48:I55"/>
    <mergeCell ref="I56:I82"/>
    <mergeCell ref="H83:H88"/>
    <mergeCell ref="B1:I1"/>
    <mergeCell ref="H21:H31"/>
    <mergeCell ref="H46:H47"/>
    <mergeCell ref="B32:B45"/>
    <mergeCell ref="I32:I45"/>
    <mergeCell ref="H13:H16"/>
    <mergeCell ref="H32:H45"/>
    <mergeCell ref="B21:B31"/>
    <mergeCell ref="G46:G47"/>
    <mergeCell ref="B46:B47"/>
    <mergeCell ref="B3:B19"/>
    <mergeCell ref="I3:I19"/>
    <mergeCell ref="F240:I240"/>
    <mergeCell ref="F241:I241"/>
    <mergeCell ref="H203:H223"/>
    <mergeCell ref="I203:I223"/>
    <mergeCell ref="H224:H237"/>
    <mergeCell ref="I224:I237"/>
    <mergeCell ref="B203:B223"/>
    <mergeCell ref="B224:B237"/>
    <mergeCell ref="I116:I140"/>
    <mergeCell ref="I182:I184"/>
    <mergeCell ref="I141:I147"/>
    <mergeCell ref="I148:I155"/>
    <mergeCell ref="I185:I186"/>
    <mergeCell ref="H182:H184"/>
    <mergeCell ref="H185:H186"/>
    <mergeCell ref="G185:G186"/>
    <mergeCell ref="G187:G193"/>
    <mergeCell ref="H156:H181"/>
    <mergeCell ref="I187:I202"/>
    <mergeCell ref="H141:H147"/>
    <mergeCell ref="B148:B155"/>
    <mergeCell ref="H116:H140"/>
  </mergeCells>
  <phoneticPr fontId="7" type="noConversion"/>
  <pageMargins left="0.17" right="0.17" top="0.75" bottom="0.75" header="0.3" footer="0.3"/>
  <pageSetup paperSize="9" scale="66" fitToHeight="0"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فجر16</vt:lpstr>
      <vt:lpstr>فجر16!Print_Titles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Masome Tobaei</dc:creator>
  <cp:lastModifiedBy>ehsan rashgi</cp:lastModifiedBy>
  <cp:lastPrinted>2025-05-05T10:39:04Z</cp:lastPrinted>
  <dcterms:created xsi:type="dcterms:W3CDTF">2011-03-06T10:43:53Z</dcterms:created>
  <dcterms:modified xsi:type="dcterms:W3CDTF">2025-05-05T12:01:32Z</dcterms:modified>
</cp:coreProperties>
</file>