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1.29\عمومی\جشنواره ها\1401\"/>
    </mc:Choice>
  </mc:AlternateContent>
  <xr:revisionPtr revIDLastSave="0" documentId="13_ncr:1_{757F1B01-8277-42A1-9387-1948618239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عملکرد" sheetId="1" r:id="rId1"/>
  </sheets>
  <definedNames>
    <definedName name="_xlnm.Print_Area" localSheetId="0">عملکرد!$A$1:$H$76</definedName>
    <definedName name="_xlnm.Print_Titles" localSheetId="0">عملکرد!$1:$2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E26" i="1"/>
  <c r="F57" i="1" l="1"/>
  <c r="F40" i="1" l="1"/>
  <c r="E40" i="1"/>
  <c r="H28" i="1" l="1"/>
  <c r="H30" i="1"/>
  <c r="H31" i="1"/>
  <c r="H32" i="1"/>
  <c r="H33" i="1"/>
  <c r="H34" i="1"/>
  <c r="H46" i="1"/>
  <c r="H47" i="1"/>
  <c r="H48" i="1"/>
  <c r="F5" i="1" l="1"/>
  <c r="E5" i="1"/>
  <c r="F59" i="1" l="1"/>
  <c r="E59" i="1"/>
  <c r="H49" i="1"/>
  <c r="H59" i="1" l="1"/>
  <c r="F29" i="1"/>
  <c r="E29" i="1"/>
  <c r="H29" i="1" s="1"/>
  <c r="H20" i="1"/>
  <c r="F21" i="1"/>
  <c r="E21" i="1"/>
  <c r="F8" i="1"/>
  <c r="E8" i="1"/>
  <c r="E9" i="1"/>
  <c r="H11" i="1"/>
  <c r="H12" i="1"/>
  <c r="H13" i="1"/>
  <c r="H51" i="1" l="1"/>
  <c r="H52" i="1"/>
  <c r="H50" i="1"/>
  <c r="H38" i="1" l="1"/>
  <c r="F53" i="1"/>
  <c r="E15" i="1" l="1"/>
  <c r="H14" i="1"/>
  <c r="H56" i="1"/>
  <c r="H39" i="1"/>
  <c r="H40" i="1"/>
  <c r="H41" i="1"/>
  <c r="H42" i="1"/>
  <c r="H43" i="1"/>
  <c r="H44" i="1"/>
  <c r="H37" i="1"/>
  <c r="H24" i="1"/>
  <c r="H25" i="1"/>
  <c r="H27" i="1"/>
  <c r="H23" i="1"/>
  <c r="E53" i="1"/>
  <c r="H55" i="1"/>
  <c r="H26" i="1" l="1"/>
  <c r="H45" i="1"/>
  <c r="H53" i="1" s="1"/>
  <c r="F6" i="1"/>
  <c r="H57" i="1" l="1"/>
  <c r="F58" i="1"/>
  <c r="H58" i="1" s="1"/>
  <c r="F60" i="1" l="1"/>
  <c r="H60" i="1"/>
  <c r="F35" i="1"/>
  <c r="H18" i="1"/>
  <c r="H19" i="1"/>
  <c r="H17" i="1"/>
  <c r="H9" i="1"/>
  <c r="H10" i="1"/>
  <c r="H8" i="1"/>
  <c r="F15" i="1"/>
  <c r="F69" i="1" l="1"/>
  <c r="H15" i="1"/>
  <c r="H35" i="1"/>
  <c r="H21" i="1"/>
  <c r="E60" i="1"/>
  <c r="H5" i="1" l="1"/>
  <c r="H4" i="1"/>
  <c r="E6" i="1" l="1"/>
  <c r="H6" i="1" l="1"/>
  <c r="H69" i="1" s="1"/>
  <c r="E35" i="1"/>
  <c r="E68" i="1"/>
  <c r="E69" i="1" l="1"/>
</calcChain>
</file>

<file path=xl/sharedStrings.xml><?xml version="1.0" encoding="utf-8"?>
<sst xmlns="http://schemas.openxmlformats.org/spreadsheetml/2006/main" count="146" uniqueCount="127">
  <si>
    <t>ردیف</t>
  </si>
  <si>
    <t>شرح فعالیت</t>
  </si>
  <si>
    <t>عملکرد (هزینه)</t>
  </si>
  <si>
    <t>1. دبیرخانه</t>
  </si>
  <si>
    <t>جمع کل (ریال)</t>
  </si>
  <si>
    <t xml:space="preserve">2. ارزیابی، انتخاب و  داوری آثار </t>
  </si>
  <si>
    <t xml:space="preserve">جمع کل (ریال) </t>
  </si>
  <si>
    <t>3. کمک هزینه آثار</t>
  </si>
  <si>
    <t>4. روابط عمومی و تبلیغات</t>
  </si>
  <si>
    <t xml:space="preserve">هزینه حمل و نقل، پیک موتوری، پذیرایی و هزینه های جاری  </t>
  </si>
  <si>
    <t>طراحی گرافیک و هویت بصری (پوستر ، مجموعه اقلام ، اپراتوری )</t>
  </si>
  <si>
    <t>5. امور اجرایی، هدایا و جوایز</t>
  </si>
  <si>
    <t>آیین پایانی(مجری،قاری،کارگردانی، دکور،LED ، گل­آرایی،کلیپ، پذیرایی ، اجرای برنامه­های هنری و عوامل اجرایی)</t>
  </si>
  <si>
    <t>حفاظت و حراست جشنواره</t>
  </si>
  <si>
    <t>حق الزحمه دبیر جشنواره</t>
  </si>
  <si>
    <t>جمع کل</t>
  </si>
  <si>
    <t>جلسه مطبوعاتی (سالن کنفرانس - پذیرایی و هدایا و....)</t>
  </si>
  <si>
    <t xml:space="preserve">تبلیغات محیطی تالارهای نمایشی و نمایش های میدانی و فضاسازی جشنواره شامل هزینه های طراحی، تهیه، نصب، اجاره و جمع آوری و سیستم صوتی </t>
  </si>
  <si>
    <t>ستاد خبری (5نفر/ 3خبرنگار ثابت/ 2 خبرنگار نیمه وقت)</t>
  </si>
  <si>
    <t>بسته تصویری جشنواره (کرایه دوربین- ضبط- مونتاژ و حق الزحمه تکثیر 50 پکیج DVD)</t>
  </si>
  <si>
    <t>ساخت تیزر</t>
  </si>
  <si>
    <t>هزینه های تهیه اقلام تبلیغی(فراخوان ها،سربرگ، پاکت، فولدر، پوستر،جداول و ...)</t>
  </si>
  <si>
    <t xml:space="preserve">هدایا و بزرگداشت (4 نفر)  </t>
  </si>
  <si>
    <t>اسکان و پذیرایی گروه شهرستانی</t>
  </si>
  <si>
    <t>پاداش عوامل اجرایی و تالارهای نمایشی جشنواره (حداقل 10/000/000ريال حداکثر 20/000/000ريال)</t>
  </si>
  <si>
    <t xml:space="preserve">اجاره تالارها و اماکن هنری غیرتابع و تنخواه تالارهای میزبان </t>
  </si>
  <si>
    <t>برگزاری مسابقه و نمایشگاه عکس (هزینه های آماده سازی و برپایی نمایشگاه - حق التالیف عکاسان - حق الزحمه دبیر بخش - جوایز و هزینه های جانبی )</t>
  </si>
  <si>
    <t>هزینه های برگزاری کارگاه آموزشی سه روزه آموزشی مجازی (حق الزحمه اساتید - تجهیزات و اجرایی)</t>
  </si>
  <si>
    <t>هزینه های ترجمه و آماده سازی کتب تخصصی (3کتاب) شامل هزینه های ترجمه - ویراستاری - تایپ - صفحه بندی - طراحی جلد)</t>
  </si>
  <si>
    <t xml:space="preserve">هزینه های تدوین و چاپ کتاب عکس شامل طراحی - صفحه بندی و چاپ 300 جلد </t>
  </si>
  <si>
    <t xml:space="preserve">هزینه ای آماده سازی و چاپ مجموعه نمایشنامه های برگزیده : شامل هزینه های تایپ - ویراستاری - صفحه بندی - طراحی جلد  - 200 جلد </t>
  </si>
  <si>
    <t>جوایز مسابقه پژوهش (رتبه اول : 50 میلیون ریال - رتبه دوم : 30 میلیون ریال - رتبه سوم : 20 میلیون ریال)</t>
  </si>
  <si>
    <t>تالیف و چاپ کاتالوگ (220 صفحه دو زبانه - 4 رنگ با کاغذ گلاسه در تبراژ 300 جلد شامل تمام هزینه های گردآوری اطلاعات - عکاسی - تایپ - صفحه بندی و ......</t>
  </si>
  <si>
    <t>حق الزحمه پرسنلی(پرسنل ثابت)</t>
  </si>
  <si>
    <t xml:space="preserve">برآورد نوزدهمین جشنواره نمایش عروسکی تهران مبارک </t>
  </si>
  <si>
    <t xml:space="preserve">هزینه­های جاری سالیانه دبیرخانه: پذیرایی، ارسال مراسلات، غذا، آژانس، پیک ، انرژی ، اینترنت ، تلفن ، تجهیزات مصرفی و... </t>
  </si>
  <si>
    <t xml:space="preserve">حق الزحمه شورای ارزشیابی و نظارت </t>
  </si>
  <si>
    <t xml:space="preserve">هیئت انتخاب متون و طرح های خیابانی و محیطی </t>
  </si>
  <si>
    <t xml:space="preserve">مبلغ پرداخت شده </t>
  </si>
  <si>
    <t>مانده پرداختی</t>
  </si>
  <si>
    <t xml:space="preserve">هیئت انتخاب کودک و نوجوان </t>
  </si>
  <si>
    <t xml:space="preserve">هیئت انتخاب متون صحنه ای بزرگسال </t>
  </si>
  <si>
    <t>کمک هزینه آثار بخش تئاتر خیابانی</t>
  </si>
  <si>
    <t xml:space="preserve">کمک هزینه بخش صحنه ای بزرگسال </t>
  </si>
  <si>
    <t>کمک هزینه بخش مسابقه تئاتر کودک و نوجوان</t>
  </si>
  <si>
    <t>1-1</t>
  </si>
  <si>
    <t>1-2</t>
  </si>
  <si>
    <t>2-1</t>
  </si>
  <si>
    <t>2-2</t>
  </si>
  <si>
    <t>2-3</t>
  </si>
  <si>
    <t>2-4</t>
  </si>
  <si>
    <t>3-1</t>
  </si>
  <si>
    <t>3-2</t>
  </si>
  <si>
    <t>3-3</t>
  </si>
  <si>
    <t>4-1</t>
  </si>
  <si>
    <t>4-2</t>
  </si>
  <si>
    <t>4-3</t>
  </si>
  <si>
    <t>4-4</t>
  </si>
  <si>
    <t>4-5</t>
  </si>
  <si>
    <t>4-6</t>
  </si>
  <si>
    <t>4-7</t>
  </si>
  <si>
    <t>4-8</t>
  </si>
  <si>
    <t>4-9</t>
  </si>
  <si>
    <t>تولید محتوای سایت جامع جشنواره (طراحی - متصدیان سایت)</t>
  </si>
  <si>
    <t xml:space="preserve">حق الزحمه مدیران بخش هاو رابطین (قائم مقام و مشاوران دبیر، مدیران و دستیاران: دبیرخانه،اجرایی، نمایش های شادی آور، خیابانی، روابط عمومی، برنامه ریزی،تبلیغات ،رادیوتئاتر،ارزشیابی،بین الملل،فنی، تشریفات،پژوهش،پشتیبانی، حراست،رابطین داوران واجراهای خیابانی ونمایش های شادی آور) </t>
  </si>
  <si>
    <t>7-1</t>
  </si>
  <si>
    <t>اثر</t>
  </si>
  <si>
    <t>7-2</t>
  </si>
  <si>
    <t xml:space="preserve">تهیه بلیط برای گروههای نمایشی بخش ملل </t>
  </si>
  <si>
    <t>نفر</t>
  </si>
  <si>
    <t>7-3</t>
  </si>
  <si>
    <t>هزینه های ویزا (میانگین 80 یورو به قیمت  36 هزار تومان)</t>
  </si>
  <si>
    <t>7-4</t>
  </si>
  <si>
    <t>هزینه های گمرکی وبار-ساخت دکور</t>
  </si>
  <si>
    <t>-</t>
  </si>
  <si>
    <t>7-5</t>
  </si>
  <si>
    <t xml:space="preserve">دستمزد مترجمین مهمانان جشنواره </t>
  </si>
  <si>
    <t>7-6</t>
  </si>
  <si>
    <t>6. بخش تئاتر ملل</t>
  </si>
  <si>
    <t>6-1</t>
  </si>
  <si>
    <t>6-2</t>
  </si>
  <si>
    <t>6-3</t>
  </si>
  <si>
    <t>6-4</t>
  </si>
  <si>
    <t>6-5</t>
  </si>
  <si>
    <t>7. انتشارات - پژوهش و آموزش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</si>
  <si>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</si>
  <si>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</si>
  <si>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</si>
  <si>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</si>
  <si>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</si>
  <si>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</si>
  <si>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</si>
  <si>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</si>
  <si>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</si>
  <si>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</si>
  <si>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 xml:space="preserve">کمک هزینه اجرای گروه های بخش ملل </t>
  </si>
  <si>
    <t>شاخص</t>
  </si>
  <si>
    <t>تعداد</t>
  </si>
  <si>
    <t xml:space="preserve">کارگاه </t>
  </si>
  <si>
    <t>هامون الهام سلج محمودی</t>
  </si>
  <si>
    <t>هزینه های جاری تالارهای نمایشی</t>
  </si>
  <si>
    <t>5-12</t>
  </si>
  <si>
    <t>5-13</t>
  </si>
  <si>
    <t>5-14</t>
  </si>
  <si>
    <t>5-15</t>
  </si>
  <si>
    <t>جوایز بخش بزرگسال</t>
  </si>
  <si>
    <t>جوایز بخش کودک و نوجوان</t>
  </si>
  <si>
    <t>جوایز بخش فضای باز</t>
  </si>
  <si>
    <t>هیئت داوری بخش بزرگسال</t>
  </si>
  <si>
    <t>هیئت داوری بخش کودک و نوجوان</t>
  </si>
  <si>
    <t>2-5</t>
  </si>
  <si>
    <t>2-6</t>
  </si>
  <si>
    <t>2-7</t>
  </si>
  <si>
    <t>3-4</t>
  </si>
  <si>
    <t>کمک هزینه بخش مهمان</t>
  </si>
  <si>
    <t>4-10</t>
  </si>
  <si>
    <t>خدمات کارگاهی و فنی (گریم، اجاره تجهیزات صوتی ونوری و ویدیویی، دکور و ...)</t>
  </si>
  <si>
    <t>چاپ کاتالوگ (250 صفحه ،4 رنگ ،کاغذ گلاسه،جلدشومیز)</t>
  </si>
  <si>
    <t>جوایز بخش مختلف</t>
  </si>
  <si>
    <t>هیئت داوری بخش طرح های خیابانی(فضای باز)</t>
  </si>
  <si>
    <t>جواد وطنی</t>
  </si>
  <si>
    <t>لوح وتندیس</t>
  </si>
  <si>
    <t>حمل ونقل هیات های داوری ،مهمانان و..</t>
  </si>
  <si>
    <t>5-11</t>
  </si>
  <si>
    <t>5-16</t>
  </si>
  <si>
    <t>هزینه قرارداد عکاسی</t>
  </si>
  <si>
    <t>اسپانسری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</si>
</sst>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-_ _ ;_ * #,##0\-_ _ ;_ * &quot;-&quot;_-_ _ ;_ @_ "/>
    <numFmt numFmtId="165" formatCode="#,##0_ ;\-#,##0&quot; &quot;"/>
  </numFmts>
  <fonts count="8" x14ac:knownFonts="1">
    <font>
      <sz val="11"/>
      <color theme="1"/>
      <name val="Calibri"/>
      <family val="2"/>
      <charset val="178"/>
      <scheme val="minor"/>
    </font>
    <font>
      <b/>
      <sz val="12"/>
      <name val="B Nazanin"/>
      <charset val="178"/>
    </font>
    <font>
      <sz val="12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4"/>
      <name val="B Nazanin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49" fontId="4" fillId="0" borderId="1" xfId="0" applyNumberFormat="1" applyFont="1" applyBorder="1" applyAlignment="1">
      <alignment horizontal="center" vertical="center" wrapText="1" readingOrder="2"/>
    </xf>
    <xf numFmtId="49" fontId="2" fillId="0" borderId="1" xfId="0" applyNumberFormat="1" applyFont="1" applyBorder="1" applyAlignment="1">
      <alignment horizontal="center" vertical="center" wrapText="1" readingOrder="2"/>
    </xf>
    <xf numFmtId="3" fontId="4" fillId="0" borderId="1" xfId="1" applyNumberFormat="1" applyFont="1" applyFill="1" applyBorder="1" applyAlignment="1">
      <alignment horizontal="center" vertical="center" wrapText="1" readingOrder="2"/>
    </xf>
    <xf numFmtId="3" fontId="7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 readingOrder="2"/>
    </xf>
    <xf numFmtId="3" fontId="2" fillId="0" borderId="1" xfId="0" applyNumberFormat="1" applyFont="1" applyBorder="1" applyAlignment="1">
      <alignment horizontal="center" vertical="center" readingOrder="2"/>
    </xf>
    <xf numFmtId="3" fontId="1" fillId="3" borderId="1" xfId="0" applyNumberFormat="1" applyFont="1" applyFill="1" applyBorder="1" applyAlignment="1">
      <alignment horizontal="center" vertical="center" wrapText="1" readingOrder="2"/>
    </xf>
    <xf numFmtId="3" fontId="3" fillId="3" borderId="1" xfId="0" applyNumberFormat="1" applyFont="1" applyFill="1" applyBorder="1" applyAlignment="1">
      <alignment horizontal="center" vertical="center" wrapText="1" readingOrder="2"/>
    </xf>
    <xf numFmtId="3" fontId="3" fillId="3" borderId="1" xfId="1" applyNumberFormat="1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2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readingOrder="2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 readingOrder="2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 readingOrder="2"/>
    </xf>
    <xf numFmtId="3" fontId="1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3" fontId="2" fillId="0" borderId="5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 readingOrder="2"/>
    </xf>
    <xf numFmtId="3" fontId="4" fillId="0" borderId="1" xfId="0" applyNumberFormat="1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right" vertical="center" readingOrder="2"/>
    </xf>
    <xf numFmtId="0" fontId="2" fillId="0" borderId="1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 wrapText="1"/>
    </xf>
    <xf numFmtId="49" fontId="4" fillId="4" borderId="1" xfId="0" applyNumberFormat="1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right" vertical="center" wrapText="1" readingOrder="2"/>
    </xf>
    <xf numFmtId="0" fontId="4" fillId="4" borderId="1" xfId="0" applyFont="1" applyFill="1" applyBorder="1" applyAlignment="1">
      <alignment horizontal="center" vertical="center" wrapText="1" readingOrder="2"/>
    </xf>
    <xf numFmtId="165" fontId="4" fillId="4" borderId="1" xfId="1" applyNumberFormat="1" applyFont="1" applyFill="1" applyBorder="1" applyAlignment="1">
      <alignment horizontal="center" vertical="center" wrapText="1" readingOrder="2"/>
    </xf>
    <xf numFmtId="3" fontId="4" fillId="4" borderId="1" xfId="1" applyNumberFormat="1" applyFont="1" applyFill="1" applyBorder="1" applyAlignment="1">
      <alignment horizontal="center" vertical="center" wrapText="1" readingOrder="2"/>
    </xf>
    <xf numFmtId="3" fontId="7" fillId="4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 readingOrder="2"/>
    </xf>
    <xf numFmtId="3" fontId="1" fillId="3" borderId="1" xfId="0" applyNumberFormat="1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3" fontId="1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 readingOrder="2"/>
    </xf>
    <xf numFmtId="0" fontId="1" fillId="0" borderId="3" xfId="0" applyFont="1" applyBorder="1" applyAlignment="1">
      <alignment horizontal="right" vertical="center" wrapText="1" readingOrder="2"/>
    </xf>
    <xf numFmtId="0" fontId="1" fillId="0" borderId="4" xfId="0" applyFont="1" applyBorder="1" applyAlignment="1">
      <alignment horizontal="right" vertical="center" wrapText="1" readingOrder="2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rightToLeft="1" tabSelected="1" topLeftCell="A7" zoomScaleNormal="100" zoomScaleSheetLayoutView="115" workbookViewId="0">
      <selection activeCell="J13" sqref="J13"/>
    </sheetView>
  </sheetViews>
  <sheetFormatPr defaultColWidth="9.140625" defaultRowHeight="18.75" x14ac:dyDescent="0.25"/>
  <cols>
    <col min="1" max="1" width="8.5703125" style="5" customWidth="1"/>
    <col min="2" max="2" width="53.42578125" style="4" customWidth="1"/>
    <col min="3" max="3" width="9.42578125" style="5" customWidth="1"/>
    <col min="4" max="4" width="6" style="5" customWidth="1"/>
    <col min="5" max="5" width="17.7109375" style="5" customWidth="1"/>
    <col min="6" max="6" width="19.28515625" style="5" customWidth="1"/>
    <col min="7" max="7" width="15.42578125" style="5" customWidth="1"/>
    <col min="8" max="8" width="17.140625" style="1" customWidth="1"/>
    <col min="9" max="9" width="21" style="1" customWidth="1"/>
    <col min="10" max="16384" width="9.140625" style="1"/>
  </cols>
  <sheetData>
    <row r="1" spans="1:8" ht="21" x14ac:dyDescent="0.25">
      <c r="A1" s="61" t="s">
        <v>34</v>
      </c>
      <c r="B1" s="61"/>
      <c r="C1" s="61"/>
      <c r="D1" s="61"/>
      <c r="E1" s="61"/>
      <c r="F1" s="61"/>
      <c r="G1" s="61"/>
      <c r="H1" s="61"/>
    </row>
    <row r="2" spans="1:8" ht="21" x14ac:dyDescent="0.25">
      <c r="A2" s="31" t="s">
        <v>0</v>
      </c>
      <c r="B2" s="31" t="s">
        <v>1</v>
      </c>
      <c r="C2" s="20" t="s">
        <v>96</v>
      </c>
      <c r="D2" s="20" t="s">
        <v>97</v>
      </c>
      <c r="E2" s="31" t="s">
        <v>2</v>
      </c>
      <c r="F2" s="31" t="s">
        <v>38</v>
      </c>
      <c r="G2" s="31" t="s">
        <v>126</v>
      </c>
      <c r="H2" s="21" t="s">
        <v>39</v>
      </c>
    </row>
    <row r="3" spans="1:8" ht="21" x14ac:dyDescent="0.25">
      <c r="A3" s="56" t="s">
        <v>3</v>
      </c>
      <c r="B3" s="56"/>
      <c r="C3" s="56"/>
      <c r="D3" s="56"/>
      <c r="E3" s="56"/>
      <c r="F3" s="33"/>
      <c r="G3" s="33"/>
      <c r="H3" s="34"/>
    </row>
    <row r="4" spans="1:8" ht="37.5" x14ac:dyDescent="0.25">
      <c r="A4" s="11" t="s">
        <v>45</v>
      </c>
      <c r="B4" s="41" t="s">
        <v>35</v>
      </c>
      <c r="C4" s="9">
        <v>0</v>
      </c>
      <c r="D4" s="9">
        <v>0</v>
      </c>
      <c r="E4" s="8">
        <v>3775987771</v>
      </c>
      <c r="F4" s="8">
        <v>3775987771</v>
      </c>
      <c r="G4" s="8"/>
      <c r="H4" s="6">
        <f>E4-F4</f>
        <v>0</v>
      </c>
    </row>
    <row r="5" spans="1:8" x14ac:dyDescent="0.25">
      <c r="A5" s="11" t="s">
        <v>46</v>
      </c>
      <c r="B5" s="42" t="s">
        <v>33</v>
      </c>
      <c r="C5" s="9" t="s">
        <v>69</v>
      </c>
      <c r="D5" s="10">
        <v>3</v>
      </c>
      <c r="E5" s="2">
        <f>1400000000+342000000</f>
        <v>1742000000</v>
      </c>
      <c r="F5" s="2">
        <f>1400000000+342000000</f>
        <v>1742000000</v>
      </c>
      <c r="G5" s="2"/>
      <c r="H5" s="6">
        <f>E5-F5</f>
        <v>0</v>
      </c>
    </row>
    <row r="6" spans="1:8" ht="21" x14ac:dyDescent="0.25">
      <c r="A6" s="57" t="s">
        <v>4</v>
      </c>
      <c r="B6" s="57"/>
      <c r="C6" s="17">
        <v>0</v>
      </c>
      <c r="D6" s="17">
        <v>0</v>
      </c>
      <c r="E6" s="31">
        <f>SUM(E4:E5)</f>
        <v>5517987771</v>
      </c>
      <c r="F6" s="31">
        <f>SUM(F4:F5)</f>
        <v>5517987771</v>
      </c>
      <c r="G6" s="31"/>
      <c r="H6" s="31">
        <f>E6-F6</f>
        <v>0</v>
      </c>
    </row>
    <row r="7" spans="1:8" ht="21" x14ac:dyDescent="0.25">
      <c r="A7" s="56" t="s">
        <v>5</v>
      </c>
      <c r="B7" s="56"/>
      <c r="C7" s="56"/>
      <c r="D7" s="56"/>
      <c r="E7" s="56"/>
      <c r="F7" s="33"/>
      <c r="G7" s="33"/>
      <c r="H7" s="34"/>
    </row>
    <row r="8" spans="1:8" x14ac:dyDescent="0.25">
      <c r="A8" s="2" t="s">
        <v>47</v>
      </c>
      <c r="B8" s="43" t="s">
        <v>41</v>
      </c>
      <c r="C8" s="9" t="s">
        <v>69</v>
      </c>
      <c r="D8" s="16">
        <v>0</v>
      </c>
      <c r="E8" s="8">
        <f>700000000</f>
        <v>700000000</v>
      </c>
      <c r="F8" s="8">
        <f>700000000</f>
        <v>700000000</v>
      </c>
      <c r="G8" s="8"/>
      <c r="H8" s="6">
        <f t="shared" ref="H8:H14" si="0">E8-F8</f>
        <v>0</v>
      </c>
    </row>
    <row r="9" spans="1:8" x14ac:dyDescent="0.25">
      <c r="A9" s="2" t="s">
        <v>48</v>
      </c>
      <c r="B9" s="43" t="s">
        <v>37</v>
      </c>
      <c r="C9" s="9" t="s">
        <v>69</v>
      </c>
      <c r="D9" s="16">
        <v>0</v>
      </c>
      <c r="E9" s="8">
        <f>450000000</f>
        <v>450000000</v>
      </c>
      <c r="F9" s="2">
        <v>450000000</v>
      </c>
      <c r="G9" s="2"/>
      <c r="H9" s="6">
        <f t="shared" si="0"/>
        <v>0</v>
      </c>
    </row>
    <row r="10" spans="1:8" x14ac:dyDescent="0.25">
      <c r="A10" s="2" t="s">
        <v>49</v>
      </c>
      <c r="B10" s="43" t="s">
        <v>40</v>
      </c>
      <c r="C10" s="9" t="s">
        <v>69</v>
      </c>
      <c r="D10" s="16">
        <v>0</v>
      </c>
      <c r="E10" s="8">
        <v>840000000</v>
      </c>
      <c r="F10" s="8">
        <v>840000000</v>
      </c>
      <c r="G10" s="8"/>
      <c r="H10" s="6">
        <f t="shared" si="0"/>
        <v>0</v>
      </c>
    </row>
    <row r="11" spans="1:8" x14ac:dyDescent="0.25">
      <c r="A11" s="2" t="s">
        <v>50</v>
      </c>
      <c r="B11" s="43" t="s">
        <v>108</v>
      </c>
      <c r="C11" s="9" t="s">
        <v>69</v>
      </c>
      <c r="D11" s="16">
        <v>0</v>
      </c>
      <c r="E11" s="8">
        <v>450000000</v>
      </c>
      <c r="F11" s="2">
        <v>450000000</v>
      </c>
      <c r="G11" s="2"/>
      <c r="H11" s="6">
        <f t="shared" si="0"/>
        <v>0</v>
      </c>
    </row>
    <row r="12" spans="1:8" x14ac:dyDescent="0.25">
      <c r="A12" s="2" t="s">
        <v>110</v>
      </c>
      <c r="B12" s="43" t="s">
        <v>109</v>
      </c>
      <c r="C12" s="9" t="s">
        <v>69</v>
      </c>
      <c r="D12" s="16">
        <v>0</v>
      </c>
      <c r="E12" s="8">
        <v>450000000</v>
      </c>
      <c r="F12" s="2">
        <v>450000000</v>
      </c>
      <c r="G12" s="2"/>
      <c r="H12" s="6">
        <f t="shared" si="0"/>
        <v>0</v>
      </c>
    </row>
    <row r="13" spans="1:8" x14ac:dyDescent="0.25">
      <c r="A13" s="2" t="s">
        <v>111</v>
      </c>
      <c r="B13" s="43" t="s">
        <v>119</v>
      </c>
      <c r="C13" s="9" t="s">
        <v>69</v>
      </c>
      <c r="D13" s="16">
        <v>0</v>
      </c>
      <c r="E13" s="8">
        <v>450000000</v>
      </c>
      <c r="F13" s="2">
        <v>450000000</v>
      </c>
      <c r="G13" s="2"/>
      <c r="H13" s="6">
        <f t="shared" si="0"/>
        <v>0</v>
      </c>
    </row>
    <row r="14" spans="1:8" x14ac:dyDescent="0.25">
      <c r="A14" s="2" t="s">
        <v>112</v>
      </c>
      <c r="B14" s="43" t="s">
        <v>36</v>
      </c>
      <c r="C14" s="9" t="s">
        <v>69</v>
      </c>
      <c r="D14" s="16">
        <v>0</v>
      </c>
      <c r="E14" s="2">
        <v>0</v>
      </c>
      <c r="F14" s="2">
        <v>0</v>
      </c>
      <c r="G14" s="2"/>
      <c r="H14" s="34">
        <f t="shared" si="0"/>
        <v>0</v>
      </c>
    </row>
    <row r="15" spans="1:8" ht="21" x14ac:dyDescent="0.25">
      <c r="A15" s="57" t="s">
        <v>6</v>
      </c>
      <c r="B15" s="57"/>
      <c r="C15" s="17">
        <v>0</v>
      </c>
      <c r="D15" s="17">
        <v>0</v>
      </c>
      <c r="E15" s="31">
        <f>SUM(E8:E14)</f>
        <v>3340000000</v>
      </c>
      <c r="F15" s="31">
        <f>SUM(F8:F14)</f>
        <v>3340000000</v>
      </c>
      <c r="G15" s="31"/>
      <c r="H15" s="35">
        <f>SUM(H8:H14)</f>
        <v>0</v>
      </c>
    </row>
    <row r="16" spans="1:8" ht="21" x14ac:dyDescent="0.25">
      <c r="A16" s="56" t="s">
        <v>7</v>
      </c>
      <c r="B16" s="56"/>
      <c r="C16" s="56"/>
      <c r="D16" s="56"/>
      <c r="E16" s="56"/>
      <c r="F16" s="33">
        <v>0</v>
      </c>
      <c r="G16" s="33"/>
      <c r="H16" s="34">
        <v>0</v>
      </c>
    </row>
    <row r="17" spans="1:9" x14ac:dyDescent="0.25">
      <c r="A17" s="12" t="s">
        <v>51</v>
      </c>
      <c r="B17" s="43" t="s">
        <v>42</v>
      </c>
      <c r="C17" s="16" t="s">
        <v>66</v>
      </c>
      <c r="D17" s="16">
        <v>0</v>
      </c>
      <c r="E17" s="8">
        <v>3790000000</v>
      </c>
      <c r="F17" s="8">
        <v>3790000000</v>
      </c>
      <c r="G17" s="8"/>
      <c r="H17" s="6">
        <f>E17-F17</f>
        <v>0</v>
      </c>
    </row>
    <row r="18" spans="1:9" x14ac:dyDescent="0.25">
      <c r="A18" s="12" t="s">
        <v>52</v>
      </c>
      <c r="B18" s="43" t="s">
        <v>43</v>
      </c>
      <c r="C18" s="16" t="s">
        <v>66</v>
      </c>
      <c r="D18" s="16">
        <v>0</v>
      </c>
      <c r="E18" s="8">
        <v>9000000000</v>
      </c>
      <c r="F18" s="8">
        <v>9000000000</v>
      </c>
      <c r="G18" s="8"/>
      <c r="H18" s="6">
        <f>E18-F18</f>
        <v>0</v>
      </c>
    </row>
    <row r="19" spans="1:9" x14ac:dyDescent="0.25">
      <c r="A19" s="12" t="s">
        <v>53</v>
      </c>
      <c r="B19" s="43" t="s">
        <v>44</v>
      </c>
      <c r="C19" s="16" t="s">
        <v>66</v>
      </c>
      <c r="D19" s="16">
        <v>0</v>
      </c>
      <c r="E19" s="8">
        <v>7190000000</v>
      </c>
      <c r="F19" s="8">
        <v>7190000000</v>
      </c>
      <c r="G19" s="8"/>
      <c r="H19" s="6">
        <f>E19-F19</f>
        <v>0</v>
      </c>
    </row>
    <row r="20" spans="1:9" x14ac:dyDescent="0.25">
      <c r="A20" s="12" t="s">
        <v>113</v>
      </c>
      <c r="B20" s="43" t="s">
        <v>114</v>
      </c>
      <c r="C20" s="16" t="s">
        <v>66</v>
      </c>
      <c r="D20" s="16">
        <v>0</v>
      </c>
      <c r="E20" s="8">
        <v>300000000</v>
      </c>
      <c r="F20" s="8">
        <v>300000000</v>
      </c>
      <c r="G20" s="8"/>
      <c r="H20" s="6">
        <f>E20-F20</f>
        <v>0</v>
      </c>
    </row>
    <row r="21" spans="1:9" ht="21" x14ac:dyDescent="0.25">
      <c r="A21" s="57" t="s">
        <v>4</v>
      </c>
      <c r="B21" s="57"/>
      <c r="C21" s="17">
        <v>0</v>
      </c>
      <c r="D21" s="17">
        <v>0</v>
      </c>
      <c r="E21" s="17">
        <f>SUM(E17:E20)</f>
        <v>20280000000</v>
      </c>
      <c r="F21" s="17">
        <f>SUM(F17:F20)</f>
        <v>20280000000</v>
      </c>
      <c r="G21" s="17"/>
      <c r="H21" s="31">
        <f>SUM(H17:H19)</f>
        <v>0</v>
      </c>
    </row>
    <row r="22" spans="1:9" ht="21" x14ac:dyDescent="0.25">
      <c r="A22" s="58" t="s">
        <v>8</v>
      </c>
      <c r="B22" s="58"/>
      <c r="C22" s="58"/>
      <c r="D22" s="58"/>
      <c r="E22" s="58"/>
      <c r="F22" s="36"/>
      <c r="G22" s="36"/>
      <c r="H22" s="34"/>
    </row>
    <row r="23" spans="1:9" x14ac:dyDescent="0.25">
      <c r="A23" s="12" t="s">
        <v>54</v>
      </c>
      <c r="B23" s="44" t="s">
        <v>9</v>
      </c>
      <c r="C23" s="9">
        <v>0</v>
      </c>
      <c r="D23" s="9">
        <v>0</v>
      </c>
      <c r="E23" s="6">
        <v>18120000</v>
      </c>
      <c r="F23" s="6">
        <v>18120000</v>
      </c>
      <c r="G23" s="6"/>
      <c r="H23" s="6">
        <f t="shared" ref="H23:H34" si="1">E23-F23</f>
        <v>0</v>
      </c>
    </row>
    <row r="24" spans="1:9" x14ac:dyDescent="0.25">
      <c r="A24" s="12" t="s">
        <v>55</v>
      </c>
      <c r="B24" s="44" t="s">
        <v>16</v>
      </c>
      <c r="C24" s="22">
        <v>0</v>
      </c>
      <c r="D24" s="22">
        <v>0</v>
      </c>
      <c r="E24" s="6">
        <v>100000000</v>
      </c>
      <c r="F24" s="6">
        <v>100000000</v>
      </c>
      <c r="G24" s="6"/>
      <c r="H24" s="6">
        <f t="shared" si="1"/>
        <v>0</v>
      </c>
    </row>
    <row r="25" spans="1:9" ht="56.25" x14ac:dyDescent="0.25">
      <c r="A25" s="12" t="s">
        <v>56</v>
      </c>
      <c r="B25" s="45" t="s">
        <v>17</v>
      </c>
      <c r="C25" s="23">
        <v>0</v>
      </c>
      <c r="D25" s="23">
        <v>0</v>
      </c>
      <c r="E25" s="6">
        <v>3425000000</v>
      </c>
      <c r="F25" s="6">
        <v>3425000000</v>
      </c>
      <c r="G25" s="6"/>
      <c r="H25" s="6">
        <f t="shared" si="1"/>
        <v>0</v>
      </c>
    </row>
    <row r="26" spans="1:9" x14ac:dyDescent="0.25">
      <c r="A26" s="12" t="s">
        <v>57</v>
      </c>
      <c r="B26" s="44" t="s">
        <v>18</v>
      </c>
      <c r="C26" s="22">
        <v>0</v>
      </c>
      <c r="D26" s="22">
        <v>0</v>
      </c>
      <c r="E26" s="39">
        <f>100000000+3560000000</f>
        <v>3660000000</v>
      </c>
      <c r="F26" s="6">
        <v>3660000000</v>
      </c>
      <c r="G26" s="6"/>
      <c r="H26" s="6">
        <f t="shared" si="1"/>
        <v>0</v>
      </c>
    </row>
    <row r="27" spans="1:9" x14ac:dyDescent="0.25">
      <c r="A27" s="12" t="s">
        <v>58</v>
      </c>
      <c r="B27" s="44" t="s">
        <v>19</v>
      </c>
      <c r="C27" s="22">
        <v>0</v>
      </c>
      <c r="D27" s="22">
        <v>0</v>
      </c>
      <c r="E27" s="6">
        <v>7400000000</v>
      </c>
      <c r="F27" s="6">
        <v>7000000000</v>
      </c>
      <c r="G27" s="6"/>
      <c r="H27" s="6">
        <f t="shared" si="1"/>
        <v>400000000</v>
      </c>
      <c r="I27" s="1" t="s">
        <v>120</v>
      </c>
    </row>
    <row r="28" spans="1:9" x14ac:dyDescent="0.25">
      <c r="A28" s="12" t="s">
        <v>59</v>
      </c>
      <c r="B28" s="44" t="s">
        <v>10</v>
      </c>
      <c r="C28" s="22">
        <v>0</v>
      </c>
      <c r="D28" s="22">
        <v>0</v>
      </c>
      <c r="E28" s="6">
        <v>0</v>
      </c>
      <c r="F28" s="6">
        <v>0</v>
      </c>
      <c r="G28" s="6"/>
      <c r="H28" s="6">
        <f t="shared" si="1"/>
        <v>0</v>
      </c>
    </row>
    <row r="29" spans="1:9" x14ac:dyDescent="0.25">
      <c r="A29" s="12" t="s">
        <v>60</v>
      </c>
      <c r="B29" s="44" t="s">
        <v>21</v>
      </c>
      <c r="C29" s="22">
        <v>0</v>
      </c>
      <c r="D29" s="22">
        <v>0</v>
      </c>
      <c r="E29" s="2">
        <f>108431250+628089200</f>
        <v>736520450</v>
      </c>
      <c r="F29" s="2">
        <f>108431250+628089200</f>
        <v>736520450</v>
      </c>
      <c r="G29" s="2"/>
      <c r="H29" s="6">
        <f t="shared" si="1"/>
        <v>0</v>
      </c>
    </row>
    <row r="30" spans="1:9" x14ac:dyDescent="0.25">
      <c r="A30" s="12"/>
      <c r="B30" s="41" t="s">
        <v>121</v>
      </c>
      <c r="C30" s="22"/>
      <c r="D30" s="22"/>
      <c r="E30" s="2">
        <v>2155000000</v>
      </c>
      <c r="F30" s="2">
        <v>2155000000</v>
      </c>
      <c r="G30" s="2"/>
      <c r="H30" s="6">
        <f t="shared" si="1"/>
        <v>0</v>
      </c>
    </row>
    <row r="31" spans="1:9" x14ac:dyDescent="0.25">
      <c r="A31" s="12"/>
      <c r="B31" s="41" t="s">
        <v>125</v>
      </c>
      <c r="C31" s="22"/>
      <c r="D31" s="22"/>
      <c r="E31" s="2">
        <v>570000000</v>
      </c>
      <c r="F31" s="2">
        <v>570000000</v>
      </c>
      <c r="G31" s="2"/>
      <c r="H31" s="6">
        <f t="shared" si="1"/>
        <v>0</v>
      </c>
    </row>
    <row r="32" spans="1:9" x14ac:dyDescent="0.25">
      <c r="A32" s="12" t="s">
        <v>61</v>
      </c>
      <c r="B32" s="44" t="s">
        <v>20</v>
      </c>
      <c r="C32" s="22">
        <v>0</v>
      </c>
      <c r="D32" s="22">
        <v>0</v>
      </c>
      <c r="E32" s="6">
        <v>0</v>
      </c>
      <c r="F32" s="6">
        <v>0</v>
      </c>
      <c r="G32" s="6"/>
      <c r="H32" s="6">
        <f t="shared" si="1"/>
        <v>0</v>
      </c>
    </row>
    <row r="33" spans="1:9" ht="18" customHeight="1" x14ac:dyDescent="0.25">
      <c r="A33" s="12" t="s">
        <v>62</v>
      </c>
      <c r="B33" s="44" t="s">
        <v>117</v>
      </c>
      <c r="C33" s="22"/>
      <c r="D33" s="22"/>
      <c r="E33" s="6">
        <v>1060000</v>
      </c>
      <c r="F33" s="6">
        <v>1060000</v>
      </c>
      <c r="G33" s="6"/>
      <c r="H33" s="6">
        <f t="shared" si="1"/>
        <v>0</v>
      </c>
    </row>
    <row r="34" spans="1:9" x14ac:dyDescent="0.25">
      <c r="A34" s="12" t="s">
        <v>115</v>
      </c>
      <c r="B34" s="44" t="s">
        <v>63</v>
      </c>
      <c r="C34" s="22">
        <v>0</v>
      </c>
      <c r="D34" s="22">
        <v>0</v>
      </c>
      <c r="E34" s="6">
        <v>300000000</v>
      </c>
      <c r="F34" s="6">
        <v>300000000</v>
      </c>
      <c r="G34" s="6"/>
      <c r="H34" s="6">
        <f t="shared" si="1"/>
        <v>0</v>
      </c>
    </row>
    <row r="35" spans="1:9" ht="21" x14ac:dyDescent="0.25">
      <c r="A35" s="59" t="s">
        <v>4</v>
      </c>
      <c r="B35" s="59"/>
      <c r="C35" s="30">
        <v>0</v>
      </c>
      <c r="D35" s="30">
        <v>0</v>
      </c>
      <c r="E35" s="31">
        <f>SUM(E23:E34)</f>
        <v>18365700450</v>
      </c>
      <c r="F35" s="31">
        <f>SUM(F23:F34)</f>
        <v>17965700450</v>
      </c>
      <c r="G35" s="31"/>
      <c r="H35" s="31">
        <f>SUM(H23:H34)</f>
        <v>400000000</v>
      </c>
    </row>
    <row r="36" spans="1:9" ht="21" x14ac:dyDescent="0.25">
      <c r="A36" s="60" t="s">
        <v>11</v>
      </c>
      <c r="B36" s="60"/>
      <c r="C36" s="60"/>
      <c r="D36" s="60"/>
      <c r="E36" s="60"/>
      <c r="F36" s="37"/>
      <c r="G36" s="37"/>
      <c r="H36" s="34"/>
    </row>
    <row r="37" spans="1:9" ht="37.5" x14ac:dyDescent="0.25">
      <c r="A37" s="12" t="s">
        <v>85</v>
      </c>
      <c r="B37" s="46" t="s">
        <v>12</v>
      </c>
      <c r="C37" s="2">
        <v>0</v>
      </c>
      <c r="D37" s="2">
        <v>0</v>
      </c>
      <c r="E37" s="6">
        <v>4850000000</v>
      </c>
      <c r="F37" s="6">
        <v>4850000000</v>
      </c>
      <c r="G37" s="6"/>
      <c r="H37" s="6">
        <f t="shared" ref="H37:H52" si="2">E37-F37</f>
        <v>0</v>
      </c>
    </row>
    <row r="38" spans="1:9" x14ac:dyDescent="0.25">
      <c r="A38" s="12" t="s">
        <v>86</v>
      </c>
      <c r="B38" s="46" t="s">
        <v>100</v>
      </c>
      <c r="C38" s="2"/>
      <c r="D38" s="2"/>
      <c r="E38" s="6">
        <v>1785000000</v>
      </c>
      <c r="F38" s="6">
        <v>1785000000</v>
      </c>
      <c r="G38" s="6"/>
      <c r="H38" s="6">
        <f t="shared" si="2"/>
        <v>0</v>
      </c>
    </row>
    <row r="39" spans="1:9" x14ac:dyDescent="0.25">
      <c r="A39" s="12" t="s">
        <v>87</v>
      </c>
      <c r="B39" s="44" t="s">
        <v>22</v>
      </c>
      <c r="C39" s="16">
        <v>0</v>
      </c>
      <c r="D39" s="16">
        <v>0</v>
      </c>
      <c r="E39" s="6">
        <v>1000000000</v>
      </c>
      <c r="F39" s="6">
        <v>1000000000</v>
      </c>
      <c r="G39" s="6"/>
      <c r="H39" s="6">
        <f t="shared" si="2"/>
        <v>0</v>
      </c>
    </row>
    <row r="40" spans="1:9" ht="93.75" x14ac:dyDescent="0.25">
      <c r="A40" s="12" t="s">
        <v>88</v>
      </c>
      <c r="B40" s="41" t="s">
        <v>64</v>
      </c>
      <c r="C40" s="10">
        <v>0</v>
      </c>
      <c r="D40" s="10">
        <v>0</v>
      </c>
      <c r="E40" s="2">
        <f>5600000000+400000000+800000000+1233333333</f>
        <v>8033333333</v>
      </c>
      <c r="F40" s="2">
        <f>5600000000+400000000+800000000+1233333333</f>
        <v>8033333333</v>
      </c>
      <c r="G40" s="2"/>
      <c r="H40" s="6">
        <f t="shared" si="2"/>
        <v>0</v>
      </c>
    </row>
    <row r="41" spans="1:9" x14ac:dyDescent="0.25">
      <c r="A41" s="12" t="s">
        <v>89</v>
      </c>
      <c r="B41" s="44" t="s">
        <v>14</v>
      </c>
      <c r="C41" s="16">
        <v>0</v>
      </c>
      <c r="D41" s="16">
        <v>0</v>
      </c>
      <c r="E41" s="5">
        <v>0</v>
      </c>
      <c r="F41" s="2">
        <v>0</v>
      </c>
      <c r="G41" s="2"/>
      <c r="H41" s="6">
        <f t="shared" si="2"/>
        <v>0</v>
      </c>
    </row>
    <row r="42" spans="1:9" x14ac:dyDescent="0.25">
      <c r="A42" s="12" t="s">
        <v>90</v>
      </c>
      <c r="B42" s="44" t="s">
        <v>23</v>
      </c>
      <c r="C42" s="16">
        <v>0</v>
      </c>
      <c r="D42" s="16">
        <v>0</v>
      </c>
      <c r="E42" s="2">
        <v>0</v>
      </c>
      <c r="F42" s="6">
        <v>0</v>
      </c>
      <c r="G42" s="6"/>
      <c r="H42" s="6">
        <f t="shared" si="2"/>
        <v>0</v>
      </c>
    </row>
    <row r="43" spans="1:9" ht="37.5" x14ac:dyDescent="0.25">
      <c r="A43" s="12" t="s">
        <v>91</v>
      </c>
      <c r="B43" s="46" t="s">
        <v>24</v>
      </c>
      <c r="C43" s="16">
        <v>0</v>
      </c>
      <c r="D43" s="16">
        <v>0</v>
      </c>
      <c r="E43" s="6">
        <v>9230650000</v>
      </c>
      <c r="F43" s="6">
        <v>9230650000</v>
      </c>
      <c r="G43" s="6"/>
      <c r="H43" s="6">
        <f t="shared" si="2"/>
        <v>0</v>
      </c>
    </row>
    <row r="44" spans="1:9" x14ac:dyDescent="0.25">
      <c r="A44" s="12" t="s">
        <v>92</v>
      </c>
      <c r="B44" s="44" t="s">
        <v>13</v>
      </c>
      <c r="C44" s="16">
        <v>0</v>
      </c>
      <c r="D44" s="16">
        <v>0</v>
      </c>
      <c r="E44" s="6">
        <v>0</v>
      </c>
      <c r="F44" s="6">
        <v>0</v>
      </c>
      <c r="G44" s="6"/>
      <c r="H44" s="6">
        <f t="shared" si="2"/>
        <v>0</v>
      </c>
    </row>
    <row r="45" spans="1:9" x14ac:dyDescent="0.25">
      <c r="A45" s="12" t="s">
        <v>93</v>
      </c>
      <c r="B45" s="47" t="s">
        <v>25</v>
      </c>
      <c r="C45" s="6">
        <v>0</v>
      </c>
      <c r="D45" s="6">
        <v>0</v>
      </c>
      <c r="E45" s="39">
        <f>2200000000</f>
        <v>2200000000</v>
      </c>
      <c r="F45" s="39">
        <f>2200000000</f>
        <v>2200000000</v>
      </c>
      <c r="G45" s="39"/>
      <c r="H45" s="6">
        <f t="shared" si="2"/>
        <v>0</v>
      </c>
      <c r="I45" s="1" t="s">
        <v>99</v>
      </c>
    </row>
    <row r="46" spans="1:9" x14ac:dyDescent="0.25">
      <c r="A46" s="12" t="s">
        <v>94</v>
      </c>
      <c r="B46" s="47" t="s">
        <v>116</v>
      </c>
      <c r="C46" s="6"/>
      <c r="D46" s="6"/>
      <c r="E46" s="39">
        <v>160000000</v>
      </c>
      <c r="F46" s="39">
        <v>160000000</v>
      </c>
      <c r="G46" s="39"/>
      <c r="H46" s="6">
        <f t="shared" si="2"/>
        <v>0</v>
      </c>
    </row>
    <row r="47" spans="1:9" x14ac:dyDescent="0.25">
      <c r="A47" s="12" t="s">
        <v>123</v>
      </c>
      <c r="B47" s="47" t="s">
        <v>122</v>
      </c>
      <c r="C47" s="6"/>
      <c r="D47" s="6"/>
      <c r="E47" s="39">
        <v>464200000</v>
      </c>
      <c r="F47" s="39">
        <v>464200000</v>
      </c>
      <c r="G47" s="39"/>
      <c r="H47" s="6">
        <f t="shared" si="2"/>
        <v>0</v>
      </c>
    </row>
    <row r="48" spans="1:9" ht="56.25" x14ac:dyDescent="0.25">
      <c r="A48" s="12" t="s">
        <v>101</v>
      </c>
      <c r="B48" s="48" t="s">
        <v>26</v>
      </c>
      <c r="C48" s="25">
        <v>0</v>
      </c>
      <c r="D48" s="25">
        <v>0</v>
      </c>
      <c r="E48" s="6">
        <v>0</v>
      </c>
      <c r="F48" s="6">
        <v>0</v>
      </c>
      <c r="G48" s="6"/>
      <c r="H48" s="6">
        <f t="shared" si="2"/>
        <v>0</v>
      </c>
    </row>
    <row r="49" spans="1:8" x14ac:dyDescent="0.25">
      <c r="A49" s="12" t="s">
        <v>102</v>
      </c>
      <c r="B49" s="46" t="s">
        <v>118</v>
      </c>
      <c r="C49" s="2">
        <v>0</v>
      </c>
      <c r="D49" s="2">
        <v>0</v>
      </c>
      <c r="E49" s="38">
        <v>1320000000</v>
      </c>
      <c r="F49" s="38">
        <v>1320000000</v>
      </c>
      <c r="G49" s="40"/>
      <c r="H49" s="6">
        <f t="shared" si="2"/>
        <v>0</v>
      </c>
    </row>
    <row r="50" spans="1:8" x14ac:dyDescent="0.25">
      <c r="A50" s="12" t="s">
        <v>103</v>
      </c>
      <c r="B50" s="46" t="s">
        <v>105</v>
      </c>
      <c r="C50" s="2"/>
      <c r="D50" s="2"/>
      <c r="E50" s="40">
        <v>3360000000</v>
      </c>
      <c r="F50" s="40">
        <v>3360000000</v>
      </c>
      <c r="G50" s="40"/>
      <c r="H50" s="38">
        <f t="shared" si="2"/>
        <v>0</v>
      </c>
    </row>
    <row r="51" spans="1:8" x14ac:dyDescent="0.25">
      <c r="A51" s="12" t="s">
        <v>104</v>
      </c>
      <c r="B51" s="46" t="s">
        <v>106</v>
      </c>
      <c r="C51" s="2"/>
      <c r="D51" s="2"/>
      <c r="E51" s="40">
        <v>2650000000</v>
      </c>
      <c r="F51" s="40">
        <v>2650000000</v>
      </c>
      <c r="G51" s="40"/>
      <c r="H51" s="38">
        <f t="shared" si="2"/>
        <v>0</v>
      </c>
    </row>
    <row r="52" spans="1:8" x14ac:dyDescent="0.25">
      <c r="A52" s="12" t="s">
        <v>124</v>
      </c>
      <c r="B52" s="46" t="s">
        <v>107</v>
      </c>
      <c r="C52" s="2"/>
      <c r="D52" s="2"/>
      <c r="E52" s="40">
        <v>2480000000</v>
      </c>
      <c r="F52" s="40">
        <v>2480000000</v>
      </c>
      <c r="G52" s="40"/>
      <c r="H52" s="38">
        <f t="shared" si="2"/>
        <v>0</v>
      </c>
    </row>
    <row r="53" spans="1:8" ht="21" x14ac:dyDescent="0.25">
      <c r="A53" s="59" t="s">
        <v>4</v>
      </c>
      <c r="B53" s="59"/>
      <c r="C53" s="30">
        <v>0</v>
      </c>
      <c r="D53" s="30">
        <v>0</v>
      </c>
      <c r="E53" s="17">
        <f>SUM(E37:E52)</f>
        <v>37533183333</v>
      </c>
      <c r="F53" s="17">
        <f>SUM(F37:F52)</f>
        <v>37533183333</v>
      </c>
      <c r="G53" s="17"/>
      <c r="H53" s="31">
        <f>SUM(H37:H52)</f>
        <v>0</v>
      </c>
    </row>
    <row r="54" spans="1:8" ht="21" x14ac:dyDescent="0.25">
      <c r="A54" s="63" t="s">
        <v>78</v>
      </c>
      <c r="B54" s="64"/>
      <c r="C54" s="64"/>
      <c r="D54" s="64"/>
      <c r="E54" s="64"/>
      <c r="F54" s="64"/>
      <c r="G54" s="64"/>
      <c r="H54" s="65"/>
    </row>
    <row r="55" spans="1:8" x14ac:dyDescent="0.25">
      <c r="A55" s="11" t="s">
        <v>79</v>
      </c>
      <c r="B55" s="41" t="s">
        <v>95</v>
      </c>
      <c r="C55" s="9" t="s">
        <v>66</v>
      </c>
      <c r="D55" s="9">
        <v>0</v>
      </c>
      <c r="E55" s="13">
        <v>2430800000</v>
      </c>
      <c r="F55" s="13">
        <v>2430800000</v>
      </c>
      <c r="G55" s="13"/>
      <c r="H55" s="14">
        <f>E55-F55</f>
        <v>0</v>
      </c>
    </row>
    <row r="56" spans="1:8" x14ac:dyDescent="0.25">
      <c r="A56" s="49" t="s">
        <v>80</v>
      </c>
      <c r="B56" s="50" t="s">
        <v>68</v>
      </c>
      <c r="C56" s="51" t="s">
        <v>69</v>
      </c>
      <c r="D56" s="51">
        <v>0</v>
      </c>
      <c r="E56" s="52">
        <v>0</v>
      </c>
      <c r="F56" s="53">
        <v>0</v>
      </c>
      <c r="G56" s="53"/>
      <c r="H56" s="54">
        <f>E56-F56</f>
        <v>0</v>
      </c>
    </row>
    <row r="57" spans="1:8" x14ac:dyDescent="0.25">
      <c r="A57" s="11" t="s">
        <v>81</v>
      </c>
      <c r="B57" s="41" t="s">
        <v>71</v>
      </c>
      <c r="C57" s="9" t="s">
        <v>69</v>
      </c>
      <c r="D57" s="9">
        <v>0</v>
      </c>
      <c r="E57" s="10">
        <v>22500000</v>
      </c>
      <c r="F57" s="13">
        <f t="shared" ref="F57:F58" si="3">SUM(E57)</f>
        <v>22500000</v>
      </c>
      <c r="G57" s="13"/>
      <c r="H57" s="14">
        <f>E57-F57</f>
        <v>0</v>
      </c>
    </row>
    <row r="58" spans="1:8" x14ac:dyDescent="0.25">
      <c r="A58" s="11" t="s">
        <v>82</v>
      </c>
      <c r="B58" s="41" t="s">
        <v>73</v>
      </c>
      <c r="C58" s="9" t="s">
        <v>74</v>
      </c>
      <c r="D58" s="9">
        <v>0</v>
      </c>
      <c r="E58" s="9">
        <v>0</v>
      </c>
      <c r="F58" s="13">
        <f t="shared" si="3"/>
        <v>0</v>
      </c>
      <c r="G58" s="13"/>
      <c r="H58" s="14">
        <f>E58-F58</f>
        <v>0</v>
      </c>
    </row>
    <row r="59" spans="1:8" x14ac:dyDescent="0.25">
      <c r="A59" s="11" t="s">
        <v>83</v>
      </c>
      <c r="B59" s="41" t="s">
        <v>76</v>
      </c>
      <c r="C59" s="9" t="s">
        <v>69</v>
      </c>
      <c r="D59" s="9">
        <v>0</v>
      </c>
      <c r="E59" s="15">
        <f>205000000+355000000</f>
        <v>560000000</v>
      </c>
      <c r="F59" s="15">
        <f>205000000+355000000</f>
        <v>560000000</v>
      </c>
      <c r="G59" s="15"/>
      <c r="H59" s="14">
        <f>E59-F59</f>
        <v>0</v>
      </c>
    </row>
    <row r="60" spans="1:8" ht="21" x14ac:dyDescent="0.25">
      <c r="A60" s="59" t="s">
        <v>4</v>
      </c>
      <c r="B60" s="59"/>
      <c r="C60" s="30">
        <v>0</v>
      </c>
      <c r="D60" s="30">
        <v>0</v>
      </c>
      <c r="E60" s="18">
        <f>SUM(E55:E59)</f>
        <v>3013300000</v>
      </c>
      <c r="F60" s="19">
        <f>SUM(F55:F59)</f>
        <v>3013300000</v>
      </c>
      <c r="G60" s="19"/>
      <c r="H60" s="19">
        <f>SUM(H55:H59)</f>
        <v>0</v>
      </c>
    </row>
    <row r="61" spans="1:8" ht="21" x14ac:dyDescent="0.25">
      <c r="A61" s="58" t="s">
        <v>84</v>
      </c>
      <c r="B61" s="58"/>
      <c r="C61" s="58"/>
      <c r="D61" s="58"/>
      <c r="E61" s="58"/>
      <c r="F61" s="36"/>
      <c r="G61" s="36"/>
      <c r="H61" s="34"/>
    </row>
    <row r="62" spans="1:8" ht="37.5" x14ac:dyDescent="0.25">
      <c r="A62" s="11" t="s">
        <v>65</v>
      </c>
      <c r="B62" s="41" t="s">
        <v>27</v>
      </c>
      <c r="C62" s="26" t="s">
        <v>98</v>
      </c>
      <c r="D62" s="26">
        <v>0</v>
      </c>
      <c r="E62" s="10">
        <v>0</v>
      </c>
      <c r="F62" s="10">
        <v>0</v>
      </c>
      <c r="G62" s="10"/>
      <c r="H62" s="34">
        <v>0</v>
      </c>
    </row>
    <row r="63" spans="1:8" ht="37.5" x14ac:dyDescent="0.25">
      <c r="A63" s="11" t="s">
        <v>67</v>
      </c>
      <c r="B63" s="46" t="s">
        <v>28</v>
      </c>
      <c r="C63" s="24">
        <v>0</v>
      </c>
      <c r="D63" s="24">
        <v>0</v>
      </c>
      <c r="E63" s="10">
        <v>0</v>
      </c>
      <c r="F63" s="10">
        <v>0</v>
      </c>
      <c r="G63" s="10"/>
      <c r="H63" s="34">
        <v>0</v>
      </c>
    </row>
    <row r="64" spans="1:8" ht="37.5" x14ac:dyDescent="0.25">
      <c r="A64" s="11" t="s">
        <v>70</v>
      </c>
      <c r="B64" s="41" t="s">
        <v>29</v>
      </c>
      <c r="C64" s="26">
        <v>0</v>
      </c>
      <c r="D64" s="26">
        <v>0</v>
      </c>
      <c r="E64" s="10">
        <v>0</v>
      </c>
      <c r="F64" s="10">
        <v>0</v>
      </c>
      <c r="G64" s="10"/>
      <c r="H64" s="34">
        <v>0</v>
      </c>
    </row>
    <row r="65" spans="1:8" ht="37.5" x14ac:dyDescent="0.25">
      <c r="A65" s="11" t="s">
        <v>72</v>
      </c>
      <c r="B65" s="41" t="s">
        <v>30</v>
      </c>
      <c r="C65" s="9">
        <v>0</v>
      </c>
      <c r="D65" s="9">
        <v>0</v>
      </c>
      <c r="E65" s="10">
        <v>0</v>
      </c>
      <c r="F65" s="10">
        <v>0</v>
      </c>
      <c r="G65" s="10"/>
      <c r="H65" s="34">
        <v>0</v>
      </c>
    </row>
    <row r="66" spans="1:8" ht="37.5" x14ac:dyDescent="0.25">
      <c r="A66" s="11" t="s">
        <v>75</v>
      </c>
      <c r="B66" s="46" t="s">
        <v>31</v>
      </c>
      <c r="C66" s="22">
        <v>0</v>
      </c>
      <c r="D66" s="22">
        <v>0</v>
      </c>
      <c r="E66" s="6">
        <v>0</v>
      </c>
      <c r="F66" s="6">
        <v>0</v>
      </c>
      <c r="G66" s="6"/>
      <c r="H66" s="34">
        <v>0</v>
      </c>
    </row>
    <row r="67" spans="1:8" ht="56.25" x14ac:dyDescent="0.25">
      <c r="A67" s="11" t="s">
        <v>77</v>
      </c>
      <c r="B67" s="46" t="s">
        <v>32</v>
      </c>
      <c r="C67" s="24">
        <v>0</v>
      </c>
      <c r="D67" s="24">
        <v>0</v>
      </c>
      <c r="E67" s="6">
        <v>0</v>
      </c>
      <c r="F67" s="6">
        <v>0</v>
      </c>
      <c r="G67" s="6"/>
      <c r="H67" s="34">
        <v>0</v>
      </c>
    </row>
    <row r="68" spans="1:8" s="7" customFormat="1" ht="21" x14ac:dyDescent="0.25">
      <c r="A68" s="59" t="s">
        <v>4</v>
      </c>
      <c r="B68" s="59"/>
      <c r="C68" s="30">
        <v>0</v>
      </c>
      <c r="D68" s="30">
        <v>0</v>
      </c>
      <c r="E68" s="31">
        <f>SUM(E62:E67)</f>
        <v>0</v>
      </c>
      <c r="F68" s="31">
        <v>0</v>
      </c>
      <c r="G68" s="31"/>
      <c r="H68" s="21">
        <v>0</v>
      </c>
    </row>
    <row r="69" spans="1:8" s="3" customFormat="1" ht="24" x14ac:dyDescent="0.25">
      <c r="A69" s="62" t="s">
        <v>15</v>
      </c>
      <c r="B69" s="62"/>
      <c r="C69" s="32">
        <v>0</v>
      </c>
      <c r="D69" s="32">
        <v>0</v>
      </c>
      <c r="E69" s="32">
        <f>E68+E60+E53+E35+E21+E15+E6</f>
        <v>88050171554</v>
      </c>
      <c r="F69" s="32">
        <f>F68+F60+F53+F35+F21+F15+F6</f>
        <v>87650171554</v>
      </c>
      <c r="G69" s="32"/>
      <c r="H69" s="32">
        <f>H68+H60+H53+H35+H21+H15+H6</f>
        <v>400000000</v>
      </c>
    </row>
    <row r="70" spans="1:8" ht="21" x14ac:dyDescent="0.25">
      <c r="A70" s="55"/>
      <c r="B70" s="55"/>
      <c r="C70" s="29"/>
      <c r="D70" s="29"/>
    </row>
    <row r="73" spans="1:8" s="7" customFormat="1" ht="21" x14ac:dyDescent="0.25">
      <c r="A73" s="28"/>
      <c r="B73" s="27"/>
      <c r="C73" s="29"/>
      <c r="D73" s="29"/>
      <c r="E73" s="29"/>
      <c r="F73" s="29"/>
      <c r="G73" s="29"/>
    </row>
    <row r="74" spans="1:8" ht="21" x14ac:dyDescent="0.25">
      <c r="A74" s="28"/>
    </row>
  </sheetData>
  <mergeCells count="17">
    <mergeCell ref="A1:H1"/>
    <mergeCell ref="A53:B53"/>
    <mergeCell ref="A61:E61"/>
    <mergeCell ref="A68:B68"/>
    <mergeCell ref="A69:B69"/>
    <mergeCell ref="A15:B15"/>
    <mergeCell ref="A3:E3"/>
    <mergeCell ref="A6:B6"/>
    <mergeCell ref="A7:E7"/>
    <mergeCell ref="A54:H54"/>
    <mergeCell ref="A60:B60"/>
    <mergeCell ref="A70:B70"/>
    <mergeCell ref="A16:E16"/>
    <mergeCell ref="A21:B21"/>
    <mergeCell ref="A22:E22"/>
    <mergeCell ref="A35:B35"/>
    <mergeCell ref="A36:E36"/>
  </mergeCells>
  <printOptions horizontalCentered="1"/>
  <pageMargins left="0" right="0" top="0" bottom="0" header="0" footer="0"/>
  <pageSetup paperSize="9" scale="84" orientation="landscape" r:id="rId1"/>
  <rowBreaks count="1" manualBreakCount="1">
    <brk id="6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عملکرد</vt:lpstr>
      <vt:lpstr>عملکرد!Print_Area</vt:lpstr>
      <vt:lpstr>عملکرد!Print_Titles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askari</dc:creator>
  <cp:lastModifiedBy>MISmirhoseini</cp:lastModifiedBy>
  <cp:lastPrinted>2025-06-11T05:48:39Z</cp:lastPrinted>
  <dcterms:created xsi:type="dcterms:W3CDTF">2021-01-09T11:05:45Z</dcterms:created>
  <dcterms:modified xsi:type="dcterms:W3CDTF">2025-07-15T04:56:49Z</dcterms:modified>
</cp:coreProperties>
</file>